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32760" windowWidth="13920" windowHeight="12915" activeTab="0"/>
  </bookViews>
  <sheets>
    <sheet name="PubBud" sheetId="1" r:id="rId1"/>
    <sheet name="pub bud explanation" sheetId="2" r:id="rId2"/>
  </sheets>
  <definedNames>
    <definedName name="_xlnm.Print_Area" localSheetId="0">'PubBud'!$A$1:$L$60</definedName>
  </definedNames>
  <calcPr fullCalcOnLoad="1"/>
</workbook>
</file>

<file path=xl/sharedStrings.xml><?xml version="1.0" encoding="utf-8"?>
<sst xmlns="http://schemas.openxmlformats.org/spreadsheetml/2006/main" count="147" uniqueCount="79">
  <si>
    <t>VILLAGE OF UNION GROVE</t>
  </si>
  <si>
    <t xml:space="preserve"> NOTICE TO TAXPAYERS</t>
  </si>
  <si>
    <t>%</t>
  </si>
  <si>
    <t>Budget</t>
  </si>
  <si>
    <t>Change</t>
  </si>
  <si>
    <t>REVENUES</t>
  </si>
  <si>
    <t>Taxes:</t>
  </si>
  <si>
    <t xml:space="preserve">  General Property Taxes</t>
  </si>
  <si>
    <t xml:space="preserve">  TIF Increment</t>
  </si>
  <si>
    <t xml:space="preserve">  Other Taxes</t>
  </si>
  <si>
    <t>Special Assessments</t>
  </si>
  <si>
    <t>Intergovernmental Revenues</t>
  </si>
  <si>
    <t>Licenses &amp; Permits</t>
  </si>
  <si>
    <t>Court Fines &amp; Forfeitures</t>
  </si>
  <si>
    <t>Intragovernmental Revenues</t>
  </si>
  <si>
    <t>Miscellaneous Revenues</t>
  </si>
  <si>
    <t xml:space="preserve">     TOTAL REVENUES</t>
  </si>
  <si>
    <t>EXPENDITURES</t>
  </si>
  <si>
    <t>General Government</t>
  </si>
  <si>
    <t>Public Safety</t>
  </si>
  <si>
    <t>Public Works</t>
  </si>
  <si>
    <t>Health &amp; Sanitation</t>
  </si>
  <si>
    <t>Recreation &amp; Education</t>
  </si>
  <si>
    <t>Indebtedness</t>
  </si>
  <si>
    <t>Capital Outlay</t>
  </si>
  <si>
    <t>Municipal Purpose Fund &amp; Miscellaneous</t>
  </si>
  <si>
    <t xml:space="preserve"> </t>
  </si>
  <si>
    <t>PROPERTY</t>
  </si>
  <si>
    <t>BALANCE</t>
  </si>
  <si>
    <t>TOTAL</t>
  </si>
  <si>
    <t>TAX</t>
  </si>
  <si>
    <t>JANUARY 1</t>
  </si>
  <si>
    <t>DECEMBER 31</t>
  </si>
  <si>
    <t>CONTRIBUTION</t>
  </si>
  <si>
    <t>General Fund</t>
  </si>
  <si>
    <t>Capital Projects Fund</t>
  </si>
  <si>
    <t>Revolving Loan Fund</t>
  </si>
  <si>
    <t>Debt Service Fund</t>
  </si>
  <si>
    <t>Water Utility</t>
  </si>
  <si>
    <t>Sewer Utility</t>
  </si>
  <si>
    <t>Sewer Debt Service Fund</t>
  </si>
  <si>
    <t>TID 3 Fund</t>
  </si>
  <si>
    <t>Library Fund</t>
  </si>
  <si>
    <t>Impact Fee Fund</t>
  </si>
  <si>
    <t>Water Debt Service Fund</t>
  </si>
  <si>
    <t>Community Development Authority</t>
  </si>
  <si>
    <t>TID 4 Fund</t>
  </si>
  <si>
    <t>Revolving Loan Fund Expense/Fund Increase</t>
  </si>
  <si>
    <t>Storm Water Management Fund</t>
  </si>
  <si>
    <t>TID/CDA Expenditures/Increase in TID Fund Balance</t>
  </si>
  <si>
    <t>Transfer from Reserves-TID/CDA/CIP Funds</t>
  </si>
  <si>
    <t>Notice is hereby given that on MONDAY, NOVEMBER 26, 2018, at 6:00 P.M. at the Municipal Building, 925 15th.</t>
  </si>
  <si>
    <t>Avenue, a PUBLIC HEARING on the 2019 PROPOSED BUDGET of the Village of Union Grove will be held.</t>
  </si>
  <si>
    <t>The proposed budget in detail is available for inspection at the Village Clerk's office from 8:00 A.M. to 4:30 P.M.</t>
  </si>
  <si>
    <t>Monday through Friday.  The following is a summary of the proposed budget:</t>
  </si>
  <si>
    <t>Property Taxes Levied</t>
  </si>
  <si>
    <t>Assessed Value</t>
  </si>
  <si>
    <t>Tax Rate</t>
  </si>
  <si>
    <t>Indebtedness - Genral Obligation</t>
  </si>
  <si>
    <t>Get amt. off of Equalized value sheet "Equalized value</t>
  </si>
  <si>
    <t>with TID Value Increment"</t>
  </si>
  <si>
    <t>Gen fund + Capt Proj. fund + Debt Service Fund = total</t>
  </si>
  <si>
    <t>Got amt off of debt service spreadsheet in blue binder</t>
  </si>
  <si>
    <t>This is the amount of debt service due 12/31/2019</t>
  </si>
  <si>
    <t>to 4:30 P.M., Monday through Friday.  The following is a summary of the proposed budget:</t>
  </si>
  <si>
    <t xml:space="preserve">be held. The proposed budget in detail is available for inspection at the Village Clerk's office from 8:00 A.M. </t>
  </si>
  <si>
    <t xml:space="preserve">15th. Avenue, a PUBLIC HEARING on the 2019 PROPOSED BUDGET of the Village of Union Grove will </t>
  </si>
  <si>
    <t xml:space="preserve">Notice is hereby given that on MONDAY, NOVEMBER 26, 2018, at 6:00 P.M. at the Municipal Building, 925 </t>
  </si>
  <si>
    <t>CALCULATING MILL RATE - FORMULA</t>
  </si>
  <si>
    <r>
      <t xml:space="preserve">Mill Rate = Levy (general fund + Capital Projects + Debt Service) divided by total assessed value - TID </t>
    </r>
    <r>
      <rPr>
        <b/>
        <u val="single"/>
        <sz val="16"/>
        <color indexed="10"/>
        <rFont val="Arial"/>
        <family val="2"/>
      </rPr>
      <t>Increment</t>
    </r>
    <r>
      <rPr>
        <sz val="16"/>
        <rFont val="Arial"/>
        <family val="2"/>
      </rPr>
      <t xml:space="preserve"> Assessed Value/1000</t>
    </r>
  </si>
  <si>
    <t xml:space="preserve">2019 budget figures: </t>
  </si>
  <si>
    <t xml:space="preserve">    </t>
  </si>
  <si>
    <t>Levy</t>
  </si>
  <si>
    <t>Total Assessed Value</t>
  </si>
  <si>
    <t>Less TID Assessed Value</t>
  </si>
  <si>
    <t>=306454600</t>
  </si>
  <si>
    <t>Divide by 1000</t>
  </si>
  <si>
    <r>
      <rPr>
        <b/>
        <u val="single"/>
        <sz val="16"/>
        <color indexed="8"/>
        <rFont val="Arial"/>
        <family val="2"/>
      </rPr>
      <t>EXAMPLE:</t>
    </r>
    <r>
      <rPr>
        <sz val="16"/>
        <color indexed="8"/>
        <rFont val="Arial"/>
        <family val="2"/>
      </rPr>
      <t xml:space="preserve"> =(1814919/306454600)/1000</t>
    </r>
  </si>
  <si>
    <t>Indebtedness - General Obligation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</si>
</sst>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"/>
    <numFmt numFmtId="167" formatCode="&quot;$&quot;#,##0.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[$-409]dddd\,\ mmmm\ dd\,\ yyyy"/>
    <numFmt numFmtId="176" formatCode="[$-409]h:mm:ss\ AM/PM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0.000%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_(&quot;$&quot;* #,##0.000000_);_(&quot;$&quot;* \(#,##0.000000\);_(&quot;$&quot;* &quot;-&quot;??_);_(@_)"/>
    <numFmt numFmtId="184" formatCode="_(&quot;$&quot;* #,##0.0000000_);_(&quot;$&quot;* \(#,##0.0000000\);_(&quot;$&quot;* &quot;-&quot;??_);_(@_)"/>
    <numFmt numFmtId="185" formatCode="0.0000000000"/>
  </numFmts>
  <fonts count="5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ourier"/>
      <family val="3"/>
    </font>
    <font>
      <sz val="16"/>
      <color indexed="8"/>
      <name val="Arial"/>
      <family val="2"/>
    </font>
    <font>
      <b/>
      <u val="single"/>
      <sz val="16"/>
      <color indexed="10"/>
      <name val="Arial"/>
      <family val="2"/>
    </font>
    <font>
      <sz val="16"/>
      <name val="Arial"/>
      <family val="2"/>
    </font>
    <font>
      <b/>
      <u val="single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6"/>
      <color theme="1"/>
      <name val="Arial"/>
      <family val="2"/>
    </font>
    <font>
      <b/>
      <u val="single"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/>
      <protection/>
    </xf>
    <xf numFmtId="164" fontId="5" fillId="0" borderId="10" xfId="0" applyFont="1" applyBorder="1" applyAlignment="1" applyProtection="1">
      <alignment horizontal="center"/>
      <protection/>
    </xf>
    <xf numFmtId="5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right"/>
    </xf>
    <xf numFmtId="164" fontId="5" fillId="0" borderId="0" xfId="0" applyFont="1" applyFill="1" applyAlignment="1" applyProtection="1">
      <alignment horizontal="left"/>
      <protection/>
    </xf>
    <xf numFmtId="3" fontId="0" fillId="0" borderId="0" xfId="0" applyNumberFormat="1" applyFill="1" applyAlignment="1">
      <alignment/>
    </xf>
    <xf numFmtId="3" fontId="5" fillId="0" borderId="1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164" fontId="0" fillId="0" borderId="0" xfId="0" applyFill="1" applyAlignment="1">
      <alignment/>
    </xf>
    <xf numFmtId="3" fontId="5" fillId="33" borderId="0" xfId="0" applyNumberFormat="1" applyFont="1" applyFill="1" applyAlignment="1">
      <alignment/>
    </xf>
    <xf numFmtId="43" fontId="49" fillId="33" borderId="0" xfId="42" applyFont="1" applyFill="1" applyAlignment="1" applyProtection="1">
      <alignment/>
      <protection/>
    </xf>
    <xf numFmtId="178" fontId="5" fillId="0" borderId="0" xfId="42" applyNumberFormat="1" applyFont="1" applyAlignment="1">
      <alignment/>
    </xf>
    <xf numFmtId="10" fontId="5" fillId="0" borderId="0" xfId="57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178" fontId="5" fillId="33" borderId="0" xfId="42" applyNumberFormat="1" applyFont="1" applyFill="1" applyAlignment="1">
      <alignment/>
    </xf>
    <xf numFmtId="164" fontId="5" fillId="33" borderId="0" xfId="0" applyFont="1" applyFill="1" applyAlignment="1">
      <alignment/>
    </xf>
    <xf numFmtId="164" fontId="0" fillId="33" borderId="0" xfId="0" applyFill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182" fontId="5" fillId="0" borderId="0" xfId="44" applyNumberFormat="1" applyFont="1" applyAlignment="1">
      <alignment/>
    </xf>
    <xf numFmtId="44" fontId="5" fillId="0" borderId="0" xfId="44" applyFont="1" applyAlignment="1">
      <alignment/>
    </xf>
    <xf numFmtId="44" fontId="5" fillId="33" borderId="0" xfId="44" applyFont="1" applyFill="1" applyAlignment="1">
      <alignment/>
    </xf>
    <xf numFmtId="170" fontId="5" fillId="0" borderId="0" xfId="44" applyNumberFormat="1" applyFont="1" applyAlignment="1">
      <alignment/>
    </xf>
    <xf numFmtId="184" fontId="5" fillId="0" borderId="0" xfId="44" applyNumberFormat="1" applyFont="1" applyAlignment="1">
      <alignment/>
    </xf>
    <xf numFmtId="164" fontId="5" fillId="0" borderId="0" xfId="0" applyFont="1" applyAlignment="1">
      <alignment/>
    </xf>
    <xf numFmtId="164" fontId="50" fillId="0" borderId="0" xfId="0" applyFont="1" applyAlignment="1">
      <alignment/>
    </xf>
    <xf numFmtId="164" fontId="51" fillId="0" borderId="0" xfId="0" applyFont="1" applyAlignment="1">
      <alignment/>
    </xf>
    <xf numFmtId="185" fontId="50" fillId="0" borderId="0" xfId="0" applyNumberFormat="1" applyFont="1" applyAlignment="1">
      <alignment/>
    </xf>
    <xf numFmtId="164" fontId="50" fillId="0" borderId="10" xfId="0" applyFont="1" applyBorder="1" applyAlignment="1">
      <alignment/>
    </xf>
    <xf numFmtId="164" fontId="50" fillId="0" borderId="0" xfId="0" applyFont="1" applyAlignment="1" quotePrefix="1">
      <alignment/>
    </xf>
    <xf numFmtId="164" fontId="7" fillId="0" borderId="0" xfId="0" applyFont="1" applyAlignment="1" applyProtection="1">
      <alignment horizontal="center"/>
      <protection/>
    </xf>
    <xf numFmtId="164" fontId="51" fillId="0" borderId="0" xfId="0" applyFont="1" applyAlignment="1">
      <alignment horizontal="center"/>
    </xf>
    <xf numFmtId="164" fontId="5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56</xdr:row>
      <xdr:rowOff>66675</xdr:rowOff>
    </xdr:from>
    <xdr:to>
      <xdr:col>12</xdr:col>
      <xdr:colOff>57150</xdr:colOff>
      <xdr:row>56</xdr:row>
      <xdr:rowOff>76200</xdr:rowOff>
    </xdr:to>
    <xdr:sp>
      <xdr:nvSpPr>
        <xdr:cNvPr id="1" name="Straight Arrow Connector 3"/>
        <xdr:cNvSpPr>
          <a:spLocks/>
        </xdr:cNvSpPr>
      </xdr:nvSpPr>
      <xdr:spPr>
        <a:xfrm>
          <a:off x="7172325" y="8924925"/>
          <a:ext cx="1743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104775</xdr:rowOff>
    </xdr:from>
    <xdr:to>
      <xdr:col>11</xdr:col>
      <xdr:colOff>666750</xdr:colOff>
      <xdr:row>55</xdr:row>
      <xdr:rowOff>114300</xdr:rowOff>
    </xdr:to>
    <xdr:sp>
      <xdr:nvSpPr>
        <xdr:cNvPr id="2" name="Straight Arrow Connector 5"/>
        <xdr:cNvSpPr>
          <a:spLocks/>
        </xdr:cNvSpPr>
      </xdr:nvSpPr>
      <xdr:spPr>
        <a:xfrm>
          <a:off x="7096125" y="8801100"/>
          <a:ext cx="17430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1123950</xdr:colOff>
      <xdr:row>59</xdr:row>
      <xdr:rowOff>85725</xdr:rowOff>
    </xdr:from>
    <xdr:to>
      <xdr:col>9</xdr:col>
      <xdr:colOff>66675</xdr:colOff>
      <xdr:row>59</xdr:row>
      <xdr:rowOff>95250</xdr:rowOff>
    </xdr:to>
    <xdr:sp>
      <xdr:nvSpPr>
        <xdr:cNvPr id="3" name="Straight Arrow Connector 4"/>
        <xdr:cNvSpPr>
          <a:spLocks/>
        </xdr:cNvSpPr>
      </xdr:nvSpPr>
      <xdr:spPr>
        <a:xfrm>
          <a:off x="5629275" y="9429750"/>
          <a:ext cx="15240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="120" zoomScaleNormal="120" zoomScalePageLayoutView="0" workbookViewId="0" topLeftCell="B4">
      <selection activeCell="B1" sqref="A1:IV16384"/>
    </sheetView>
  </sheetViews>
  <sheetFormatPr defaultColWidth="9.00390625" defaultRowHeight="12.75"/>
  <cols>
    <col min="1" max="1" width="3.625" style="0" customWidth="1"/>
    <col min="2" max="2" width="25.625" style="0" customWidth="1"/>
    <col min="3" max="3" width="11.625" style="0" customWidth="1"/>
    <col min="4" max="4" width="1.625" style="0" customWidth="1"/>
    <col min="5" max="5" width="16.00390625" style="0" bestFit="1" customWidth="1"/>
    <col min="6" max="6" width="1.625" style="0" customWidth="1"/>
    <col min="7" max="7" width="15.00390625" style="21" bestFit="1" customWidth="1"/>
    <col min="8" max="8" width="2.875" style="0" bestFit="1" customWidth="1"/>
    <col min="9" max="9" width="16.00390625" style="0" bestFit="1" customWidth="1"/>
    <col min="10" max="10" width="1.625" style="0" customWidth="1"/>
    <col min="11" max="11" width="12.625" style="0" customWidth="1"/>
    <col min="13" max="15" width="0" style="0" hidden="1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9"/>
      <c r="K1" s="9"/>
    </row>
    <row r="2" spans="1:11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0"/>
      <c r="K2" s="50"/>
    </row>
    <row r="3" spans="1:11" ht="12.75">
      <c r="A3" s="1"/>
      <c r="B3" s="1"/>
      <c r="C3" s="1"/>
      <c r="D3" s="1"/>
      <c r="E3" s="1"/>
      <c r="F3" s="1"/>
      <c r="G3" s="15"/>
      <c r="H3" s="1"/>
      <c r="I3" s="1"/>
      <c r="J3" s="1"/>
      <c r="K3" s="1"/>
    </row>
    <row r="4" spans="2:11" ht="12.75" customHeight="1">
      <c r="B4" s="17" t="s">
        <v>67</v>
      </c>
      <c r="C4" s="1"/>
      <c r="D4" s="1"/>
      <c r="E4" s="1"/>
      <c r="F4" s="1"/>
      <c r="G4" s="15"/>
      <c r="H4" s="1"/>
      <c r="I4" s="1"/>
      <c r="J4" s="1"/>
      <c r="K4" s="1"/>
    </row>
    <row r="5" spans="2:11" ht="12.75" customHeight="1">
      <c r="B5" s="17" t="s">
        <v>66</v>
      </c>
      <c r="C5" s="1"/>
      <c r="D5" s="1"/>
      <c r="E5" s="1"/>
      <c r="F5" s="1"/>
      <c r="G5" s="15"/>
      <c r="H5" s="1"/>
      <c r="I5" s="1"/>
      <c r="J5" s="1"/>
      <c r="K5" s="1"/>
    </row>
    <row r="6" spans="2:11" ht="12.75" customHeight="1">
      <c r="B6" s="17" t="s">
        <v>65</v>
      </c>
      <c r="C6" s="1"/>
      <c r="D6" s="1"/>
      <c r="E6" s="1"/>
      <c r="F6" s="1"/>
      <c r="G6" s="15"/>
      <c r="H6" s="1"/>
      <c r="I6" s="1"/>
      <c r="J6" s="1"/>
      <c r="K6" s="1"/>
    </row>
    <row r="7" spans="2:11" ht="12.75" customHeight="1">
      <c r="B7" s="17" t="s">
        <v>64</v>
      </c>
      <c r="C7" s="1"/>
      <c r="D7" s="1"/>
      <c r="E7" s="1"/>
      <c r="F7" s="1"/>
      <c r="G7" s="15"/>
      <c r="H7" s="1"/>
      <c r="I7" s="1"/>
      <c r="J7" s="1"/>
      <c r="K7" s="1"/>
    </row>
    <row r="8" spans="1:11" ht="12" customHeight="1">
      <c r="A8" s="17"/>
      <c r="B8" s="8"/>
      <c r="C8" s="1"/>
      <c r="D8" s="1"/>
      <c r="E8" s="1"/>
      <c r="F8" s="1"/>
      <c r="G8" s="15"/>
      <c r="H8" s="1"/>
      <c r="I8" s="1"/>
      <c r="J8" s="1"/>
      <c r="K8" s="1"/>
    </row>
    <row r="9" spans="1:11" ht="12.75">
      <c r="A9" s="1"/>
      <c r="B9" s="1"/>
      <c r="C9" s="1"/>
      <c r="D9" s="1"/>
      <c r="E9" s="25">
        <v>2018</v>
      </c>
      <c r="F9" s="1"/>
      <c r="G9" s="25">
        <v>2019</v>
      </c>
      <c r="H9" s="1"/>
      <c r="I9" s="3" t="s">
        <v>2</v>
      </c>
      <c r="J9" s="1"/>
      <c r="K9" s="1"/>
    </row>
    <row r="10" spans="1:11" ht="12.75">
      <c r="A10" s="2" t="s">
        <v>5</v>
      </c>
      <c r="B10" s="1"/>
      <c r="C10" s="1"/>
      <c r="D10" s="1"/>
      <c r="E10" s="23" t="s">
        <v>3</v>
      </c>
      <c r="F10" s="1"/>
      <c r="G10" s="23" t="s">
        <v>3</v>
      </c>
      <c r="H10" s="1"/>
      <c r="I10" s="13" t="s">
        <v>4</v>
      </c>
      <c r="J10" s="1"/>
      <c r="K10" s="1"/>
    </row>
    <row r="11" spans="1:11" ht="12" customHeight="1">
      <c r="A11" s="1"/>
      <c r="B11" s="2" t="s">
        <v>6</v>
      </c>
      <c r="C11" s="1"/>
      <c r="D11" s="1"/>
      <c r="E11" s="21"/>
      <c r="F11" s="1"/>
      <c r="G11" s="30"/>
      <c r="H11" s="1"/>
      <c r="I11" s="1"/>
      <c r="J11" s="1"/>
      <c r="K11" s="1"/>
    </row>
    <row r="12" spans="1:10" ht="12" customHeight="1">
      <c r="A12" s="1"/>
      <c r="B12" s="2" t="s">
        <v>7</v>
      </c>
      <c r="C12" s="4"/>
      <c r="D12" s="4"/>
      <c r="E12" s="15">
        <v>1817655</v>
      </c>
      <c r="F12" s="4"/>
      <c r="G12" s="26">
        <v>1814919</v>
      </c>
      <c r="H12" s="4"/>
      <c r="I12" s="37">
        <f>-(E12-G12)/E12</f>
        <v>-0.0015052361421721944</v>
      </c>
      <c r="J12" s="1"/>
    </row>
    <row r="13" spans="1:11" ht="12" customHeight="1">
      <c r="A13" s="1"/>
      <c r="B13" s="2" t="s">
        <v>8</v>
      </c>
      <c r="C13" s="6"/>
      <c r="D13" s="6"/>
      <c r="E13" s="26">
        <v>494615</v>
      </c>
      <c r="F13" s="6"/>
      <c r="G13" s="26">
        <v>540736</v>
      </c>
      <c r="H13" s="6"/>
      <c r="I13" s="37">
        <f aca="true" t="shared" si="0" ref="I13:I21">-(E13-G13)/E13</f>
        <v>0.09324626224437188</v>
      </c>
      <c r="J13" s="1"/>
      <c r="K13" s="37"/>
    </row>
    <row r="14" spans="1:11" ht="12" customHeight="1">
      <c r="A14" s="1"/>
      <c r="B14" s="2" t="s">
        <v>9</v>
      </c>
      <c r="C14" s="1"/>
      <c r="D14" s="1"/>
      <c r="E14" s="26">
        <v>231878</v>
      </c>
      <c r="F14" s="6"/>
      <c r="G14" s="26">
        <v>231779</v>
      </c>
      <c r="H14" s="6"/>
      <c r="I14" s="37">
        <f t="shared" si="0"/>
        <v>-0.00042694865403358664</v>
      </c>
      <c r="J14" s="1"/>
      <c r="K14" s="1"/>
    </row>
    <row r="15" spans="1:11" ht="12" customHeight="1">
      <c r="A15" s="1"/>
      <c r="B15" s="2" t="s">
        <v>10</v>
      </c>
      <c r="C15" s="6"/>
      <c r="D15" s="6"/>
      <c r="E15" s="26">
        <v>6442</v>
      </c>
      <c r="F15" s="6"/>
      <c r="G15" s="26">
        <v>0</v>
      </c>
      <c r="H15" s="6"/>
      <c r="I15" s="37"/>
      <c r="J15" s="1"/>
      <c r="K15" s="5"/>
    </row>
    <row r="16" spans="1:11" ht="12" customHeight="1">
      <c r="A16" s="1"/>
      <c r="B16" s="2" t="s">
        <v>11</v>
      </c>
      <c r="C16" s="6"/>
      <c r="D16" s="6"/>
      <c r="E16" s="26">
        <v>678585</v>
      </c>
      <c r="F16" s="6"/>
      <c r="G16" s="26">
        <v>696243</v>
      </c>
      <c r="H16" s="6"/>
      <c r="I16" s="37">
        <f t="shared" si="0"/>
        <v>0.026021795353566614</v>
      </c>
      <c r="J16" s="1"/>
      <c r="K16" s="5"/>
    </row>
    <row r="17" spans="1:11" ht="12" customHeight="1">
      <c r="A17" s="1"/>
      <c r="B17" s="2" t="s">
        <v>12</v>
      </c>
      <c r="C17" s="6"/>
      <c r="D17" s="6"/>
      <c r="E17" s="26">
        <v>70000</v>
      </c>
      <c r="F17" s="6"/>
      <c r="G17" s="26">
        <v>121300</v>
      </c>
      <c r="H17" s="6"/>
      <c r="I17" s="37">
        <f t="shared" si="0"/>
        <v>0.7328571428571429</v>
      </c>
      <c r="J17" s="1"/>
      <c r="K17" s="5"/>
    </row>
    <row r="18" spans="1:11" ht="12" customHeight="1">
      <c r="A18" s="1"/>
      <c r="B18" s="2" t="s">
        <v>13</v>
      </c>
      <c r="C18" s="6"/>
      <c r="D18" s="6"/>
      <c r="E18" s="26">
        <v>55000</v>
      </c>
      <c r="F18" s="6"/>
      <c r="G18" s="26">
        <v>65000</v>
      </c>
      <c r="H18" s="6"/>
      <c r="I18" s="37">
        <f t="shared" si="0"/>
        <v>0.18181818181818182</v>
      </c>
      <c r="J18" s="1"/>
      <c r="K18" s="5"/>
    </row>
    <row r="19" spans="1:11" ht="12" customHeight="1">
      <c r="A19" s="1"/>
      <c r="B19" s="2" t="s">
        <v>14</v>
      </c>
      <c r="C19" s="6"/>
      <c r="D19" s="6"/>
      <c r="E19" s="26">
        <v>96630</v>
      </c>
      <c r="F19" s="6"/>
      <c r="G19" s="26">
        <f>52500+32630</f>
        <v>85130</v>
      </c>
      <c r="H19" s="6"/>
      <c r="I19" s="37">
        <f t="shared" si="0"/>
        <v>-0.11901065921556453</v>
      </c>
      <c r="J19" s="1"/>
      <c r="K19" s="5"/>
    </row>
    <row r="20" spans="1:11" ht="12" customHeight="1">
      <c r="A20" s="1"/>
      <c r="B20" s="2" t="s">
        <v>15</v>
      </c>
      <c r="C20" s="6"/>
      <c r="D20" s="6"/>
      <c r="E20" s="26">
        <v>160872</v>
      </c>
      <c r="F20" s="12"/>
      <c r="G20" s="26">
        <v>103937</v>
      </c>
      <c r="H20" s="6"/>
      <c r="I20" s="37">
        <f t="shared" si="0"/>
        <v>-0.35391491372022477</v>
      </c>
      <c r="J20" s="1"/>
      <c r="K20" s="5"/>
    </row>
    <row r="21" spans="1:11" ht="12" customHeight="1">
      <c r="A21" s="1"/>
      <c r="B21" s="2" t="s">
        <v>50</v>
      </c>
      <c r="C21" s="6"/>
      <c r="D21" s="6"/>
      <c r="E21" s="26">
        <v>202948</v>
      </c>
      <c r="F21" s="12"/>
      <c r="G21" s="34">
        <v>248283</v>
      </c>
      <c r="H21" s="6"/>
      <c r="I21" s="37">
        <f t="shared" si="0"/>
        <v>0.22338234424581666</v>
      </c>
      <c r="J21" s="1"/>
      <c r="K21" s="5"/>
    </row>
    <row r="22" spans="1:11" ht="13.5" thickBot="1">
      <c r="A22" s="1"/>
      <c r="B22" s="2" t="s">
        <v>16</v>
      </c>
      <c r="C22" s="4"/>
      <c r="D22" s="6"/>
      <c r="E22" s="22">
        <f>SUM(E12:E21)</f>
        <v>3814625</v>
      </c>
      <c r="F22" s="14"/>
      <c r="G22" s="31">
        <f>SUM(G12:G21)</f>
        <v>3907327</v>
      </c>
      <c r="H22" s="4"/>
      <c r="I22" s="5"/>
      <c r="J22" s="1"/>
      <c r="K22" s="5"/>
    </row>
    <row r="23" spans="1:11" ht="13.5" thickTop="1">
      <c r="A23" s="2" t="s">
        <v>17</v>
      </c>
      <c r="B23" s="1"/>
      <c r="C23" s="6"/>
      <c r="D23" s="6"/>
      <c r="E23" s="16"/>
      <c r="F23" s="6"/>
      <c r="G23" s="32"/>
      <c r="H23" s="6"/>
      <c r="I23" s="6"/>
      <c r="J23" s="1"/>
      <c r="K23" s="5"/>
    </row>
    <row r="24" spans="1:11" ht="12" customHeight="1">
      <c r="A24" s="1"/>
      <c r="B24" s="2" t="s">
        <v>18</v>
      </c>
      <c r="C24" s="6"/>
      <c r="D24" s="6"/>
      <c r="E24" s="26">
        <v>637914</v>
      </c>
      <c r="F24" s="6"/>
      <c r="G24" s="26">
        <v>643187</v>
      </c>
      <c r="H24" s="6"/>
      <c r="I24" s="37">
        <f aca="true" t="shared" si="1" ref="I24:I33">-(E24-G24)/E24</f>
        <v>0.008266004508444712</v>
      </c>
      <c r="J24" s="1"/>
      <c r="K24" s="5"/>
    </row>
    <row r="25" spans="1:11" ht="12" customHeight="1">
      <c r="A25" s="1"/>
      <c r="B25" s="2" t="s">
        <v>19</v>
      </c>
      <c r="C25" s="6"/>
      <c r="D25" s="6"/>
      <c r="E25" s="26">
        <v>884210</v>
      </c>
      <c r="F25" s="6"/>
      <c r="G25" s="26">
        <v>956925</v>
      </c>
      <c r="H25" s="6"/>
      <c r="I25" s="37">
        <f t="shared" si="1"/>
        <v>0.08223725133169722</v>
      </c>
      <c r="J25" s="1"/>
      <c r="K25" s="5"/>
    </row>
    <row r="26" spans="1:11" ht="12" customHeight="1">
      <c r="A26" s="1"/>
      <c r="B26" s="2" t="s">
        <v>20</v>
      </c>
      <c r="C26" s="6"/>
      <c r="D26" s="6"/>
      <c r="E26" s="26">
        <v>498552</v>
      </c>
      <c r="F26" s="6"/>
      <c r="G26" s="26">
        <v>524585</v>
      </c>
      <c r="H26" s="6"/>
      <c r="I26" s="37">
        <f t="shared" si="1"/>
        <v>0.052217221072225165</v>
      </c>
      <c r="J26" s="1"/>
      <c r="K26" s="5"/>
    </row>
    <row r="27" spans="1:11" ht="12" customHeight="1">
      <c r="A27" s="1"/>
      <c r="B27" s="2" t="s">
        <v>21</v>
      </c>
      <c r="C27" s="6"/>
      <c r="D27" s="6"/>
      <c r="E27" s="26">
        <v>247413</v>
      </c>
      <c r="F27" s="6"/>
      <c r="G27" s="26">
        <f>206700+36055</f>
        <v>242755</v>
      </c>
      <c r="H27" s="6"/>
      <c r="I27" s="37">
        <f t="shared" si="1"/>
        <v>-0.018826819932663198</v>
      </c>
      <c r="J27" s="1"/>
      <c r="K27" s="5"/>
    </row>
    <row r="28" spans="1:11" ht="12" customHeight="1">
      <c r="A28" s="1"/>
      <c r="B28" s="2" t="s">
        <v>22</v>
      </c>
      <c r="C28" s="6"/>
      <c r="D28" s="6"/>
      <c r="E28" s="26">
        <v>217630</v>
      </c>
      <c r="F28" s="6"/>
      <c r="G28" s="26">
        <v>163665</v>
      </c>
      <c r="H28" s="6"/>
      <c r="I28" s="37">
        <f t="shared" si="1"/>
        <v>-0.2479667325276846</v>
      </c>
      <c r="J28" s="1"/>
      <c r="K28" s="5"/>
    </row>
    <row r="29" spans="1:11" ht="12" customHeight="1">
      <c r="A29" s="1"/>
      <c r="B29" s="2" t="s">
        <v>23</v>
      </c>
      <c r="C29" s="6"/>
      <c r="D29" s="6"/>
      <c r="E29" s="26">
        <v>463351</v>
      </c>
      <c r="F29" s="6"/>
      <c r="G29" s="26">
        <v>489514</v>
      </c>
      <c r="H29" s="6"/>
      <c r="I29" s="37">
        <f t="shared" si="1"/>
        <v>0.05646475350220459</v>
      </c>
      <c r="J29" s="1"/>
      <c r="K29" s="5"/>
    </row>
    <row r="30" spans="1:11" ht="12" customHeight="1">
      <c r="A30" s="1"/>
      <c r="B30" s="2" t="s">
        <v>24</v>
      </c>
      <c r="C30" s="6"/>
      <c r="D30" s="6"/>
      <c r="E30" s="26">
        <v>176958</v>
      </c>
      <c r="F30" s="6"/>
      <c r="G30" s="26">
        <v>240000</v>
      </c>
      <c r="H30" s="6"/>
      <c r="I30" s="37">
        <f t="shared" si="1"/>
        <v>0.35625402637914083</v>
      </c>
      <c r="J30" s="1"/>
      <c r="K30" s="5"/>
    </row>
    <row r="31" spans="1:11" ht="12" customHeight="1">
      <c r="A31" s="1"/>
      <c r="B31" s="2" t="s">
        <v>25</v>
      </c>
      <c r="C31" s="6"/>
      <c r="D31" s="6"/>
      <c r="E31" s="26">
        <v>32000</v>
      </c>
      <c r="F31" s="12"/>
      <c r="G31" s="26">
        <f>15000+17000</f>
        <v>32000</v>
      </c>
      <c r="H31" s="6"/>
      <c r="I31" s="37"/>
      <c r="J31" s="1"/>
      <c r="K31" s="5"/>
    </row>
    <row r="32" spans="1:11" ht="12" customHeight="1">
      <c r="A32" s="1"/>
      <c r="B32" s="2" t="s">
        <v>49</v>
      </c>
      <c r="C32" s="6"/>
      <c r="D32" s="6"/>
      <c r="E32" s="27">
        <v>650143</v>
      </c>
      <c r="F32" s="12"/>
      <c r="G32" s="27">
        <v>606704</v>
      </c>
      <c r="H32" s="6"/>
      <c r="I32" s="37">
        <f t="shared" si="1"/>
        <v>-0.06681453157228487</v>
      </c>
      <c r="J32" s="1"/>
      <c r="K32" s="5"/>
    </row>
    <row r="33" spans="1:11" ht="12" customHeight="1">
      <c r="A33" s="1"/>
      <c r="B33" s="2" t="s">
        <v>47</v>
      </c>
      <c r="C33" s="6"/>
      <c r="D33" s="6"/>
      <c r="E33" s="28">
        <v>6454</v>
      </c>
      <c r="F33" s="12"/>
      <c r="G33" s="28">
        <v>7992</v>
      </c>
      <c r="H33" s="6"/>
      <c r="I33" s="37">
        <f t="shared" si="1"/>
        <v>0.2383018283235203</v>
      </c>
      <c r="J33" s="1"/>
      <c r="K33" s="5"/>
    </row>
    <row r="34" spans="1:11" ht="13.5" thickBot="1">
      <c r="A34" s="1"/>
      <c r="B34" s="1"/>
      <c r="C34" s="4"/>
      <c r="D34" s="6"/>
      <c r="E34" s="22">
        <f>SUM(E24:E33)</f>
        <v>3814625</v>
      </c>
      <c r="F34" s="12"/>
      <c r="G34" s="22">
        <f>SUM(G24:G33)</f>
        <v>3907327</v>
      </c>
      <c r="H34" s="6"/>
      <c r="I34" s="5"/>
      <c r="J34" s="1"/>
      <c r="K34" s="35">
        <f>G22-G34</f>
        <v>0</v>
      </c>
    </row>
    <row r="35" spans="1:11" ht="13.5" thickTop="1">
      <c r="A35" s="1"/>
      <c r="B35" s="1"/>
      <c r="C35" s="6"/>
      <c r="D35" s="6"/>
      <c r="E35" s="6"/>
      <c r="F35" s="6"/>
      <c r="G35" s="16"/>
      <c r="H35" s="6"/>
      <c r="I35" s="6"/>
      <c r="J35" s="1"/>
      <c r="K35" s="7" t="s">
        <v>27</v>
      </c>
    </row>
    <row r="36" spans="1:11" ht="12.75">
      <c r="A36" s="1"/>
      <c r="B36" s="1"/>
      <c r="C36" s="3" t="s">
        <v>28</v>
      </c>
      <c r="D36" s="1"/>
      <c r="E36" s="3" t="s">
        <v>29</v>
      </c>
      <c r="F36" s="1"/>
      <c r="G36" s="20" t="s">
        <v>29</v>
      </c>
      <c r="H36" s="1"/>
      <c r="I36" s="3" t="s">
        <v>28</v>
      </c>
      <c r="J36" s="1"/>
      <c r="K36" s="3" t="s">
        <v>30</v>
      </c>
    </row>
    <row r="37" spans="1:11" ht="12.75">
      <c r="A37" s="1"/>
      <c r="B37" s="1"/>
      <c r="C37" s="13" t="s">
        <v>31</v>
      </c>
      <c r="D37" s="1"/>
      <c r="E37" s="13" t="s">
        <v>5</v>
      </c>
      <c r="F37" s="1"/>
      <c r="G37" s="23" t="s">
        <v>17</v>
      </c>
      <c r="H37" s="1"/>
      <c r="I37" s="13" t="s">
        <v>32</v>
      </c>
      <c r="J37" s="1"/>
      <c r="K37" s="13" t="s">
        <v>33</v>
      </c>
    </row>
    <row r="38" spans="1:15" ht="12" customHeight="1">
      <c r="A38" s="1"/>
      <c r="B38" s="2" t="s">
        <v>34</v>
      </c>
      <c r="C38" s="39">
        <f>1219279-358218</f>
        <v>861061</v>
      </c>
      <c r="D38" s="40"/>
      <c r="E38" s="39">
        <v>2563117</v>
      </c>
      <c r="F38" s="39"/>
      <c r="G38" s="39">
        <v>2563117</v>
      </c>
      <c r="H38" s="40"/>
      <c r="I38" s="39">
        <f>1219279-358218</f>
        <v>861061</v>
      </c>
      <c r="J38" s="1"/>
      <c r="K38" s="36">
        <v>1315538</v>
      </c>
      <c r="L38" s="33"/>
      <c r="M38">
        <v>1219279</v>
      </c>
      <c r="N38">
        <v>358218</v>
      </c>
      <c r="O38">
        <f>M38-N38</f>
        <v>861061</v>
      </c>
    </row>
    <row r="39" spans="1:15" ht="12" customHeight="1">
      <c r="A39" s="1"/>
      <c r="B39" s="2" t="s">
        <v>35</v>
      </c>
      <c r="C39" s="39">
        <v>199221</v>
      </c>
      <c r="D39" s="40"/>
      <c r="E39" s="39">
        <v>9867</v>
      </c>
      <c r="F39" s="39"/>
      <c r="G39" s="39">
        <v>240000</v>
      </c>
      <c r="H39" s="40"/>
      <c r="I39" s="39">
        <v>199221</v>
      </c>
      <c r="J39" s="1"/>
      <c r="K39" s="36">
        <v>9867</v>
      </c>
      <c r="L39" s="33"/>
      <c r="M39">
        <v>121004</v>
      </c>
      <c r="N39">
        <v>78217</v>
      </c>
      <c r="O39">
        <f>SUM(M39:N39)</f>
        <v>199221</v>
      </c>
    </row>
    <row r="40" spans="1:12" ht="12" customHeight="1">
      <c r="A40" s="1"/>
      <c r="B40" s="2" t="s">
        <v>36</v>
      </c>
      <c r="C40" s="39">
        <v>551787</v>
      </c>
      <c r="D40" s="40"/>
      <c r="E40" s="39">
        <v>7992</v>
      </c>
      <c r="F40" s="39"/>
      <c r="G40" s="39">
        <v>1538</v>
      </c>
      <c r="H40" s="40"/>
      <c r="I40" s="39">
        <v>558241</v>
      </c>
      <c r="J40" s="1"/>
      <c r="K40" s="1"/>
      <c r="L40" s="33"/>
    </row>
    <row r="41" spans="1:15" ht="12" customHeight="1">
      <c r="A41" s="1"/>
      <c r="B41" s="2" t="s">
        <v>45</v>
      </c>
      <c r="C41" s="39">
        <f>-1801487+193042</f>
        <v>-1608445</v>
      </c>
      <c r="D41" s="40"/>
      <c r="E41" s="39">
        <v>350</v>
      </c>
      <c r="F41" s="39"/>
      <c r="G41" s="39">
        <v>18500</v>
      </c>
      <c r="H41" s="40"/>
      <c r="I41" s="39">
        <f>-1801487+193042</f>
        <v>-1608445</v>
      </c>
      <c r="J41" s="1"/>
      <c r="K41" s="1"/>
      <c r="L41" s="33"/>
      <c r="M41" s="38">
        <v>-1801487</v>
      </c>
      <c r="N41">
        <v>193042</v>
      </c>
      <c r="O41" s="38">
        <f>SUM(M41:N41)</f>
        <v>-1608445</v>
      </c>
    </row>
    <row r="42" spans="1:12" ht="12" customHeight="1">
      <c r="A42" s="1"/>
      <c r="B42" s="2" t="s">
        <v>46</v>
      </c>
      <c r="C42" s="39">
        <v>3633484</v>
      </c>
      <c r="D42" s="40"/>
      <c r="E42" s="39">
        <v>190760</v>
      </c>
      <c r="F42" s="40"/>
      <c r="G42" s="39">
        <v>241765</v>
      </c>
      <c r="H42" s="40"/>
      <c r="I42" s="39">
        <v>3582479</v>
      </c>
      <c r="J42" s="1"/>
      <c r="L42" s="33"/>
    </row>
    <row r="43" spans="1:12" ht="12" customHeight="1">
      <c r="A43" s="1"/>
      <c r="B43" s="2" t="s">
        <v>41</v>
      </c>
      <c r="C43" s="39">
        <v>728593</v>
      </c>
      <c r="D43" s="40"/>
      <c r="E43" s="39">
        <v>357728</v>
      </c>
      <c r="F43" s="40"/>
      <c r="G43" s="39">
        <v>184150</v>
      </c>
      <c r="H43" s="40"/>
      <c r="I43" s="39">
        <v>902171</v>
      </c>
      <c r="J43" s="1"/>
      <c r="L43" s="33"/>
    </row>
    <row r="44" spans="1:15" ht="12" customHeight="1">
      <c r="A44" s="1"/>
      <c r="B44" s="2" t="s">
        <v>37</v>
      </c>
      <c r="C44" s="39">
        <f>489514+86959</f>
        <v>576473</v>
      </c>
      <c r="D44" s="40"/>
      <c r="E44" s="39">
        <v>463351</v>
      </c>
      <c r="F44" s="40"/>
      <c r="G44" s="39">
        <v>463351</v>
      </c>
      <c r="H44" s="40"/>
      <c r="I44" s="39">
        <v>0</v>
      </c>
      <c r="J44" s="1"/>
      <c r="K44" s="1">
        <v>489514</v>
      </c>
      <c r="L44" s="33"/>
      <c r="M44">
        <v>489514</v>
      </c>
      <c r="N44">
        <v>86959</v>
      </c>
      <c r="O44">
        <f>SUM(M44:N44)</f>
        <v>576473</v>
      </c>
    </row>
    <row r="45" spans="1:12" ht="12" customHeight="1">
      <c r="A45" s="1"/>
      <c r="B45" s="2" t="s">
        <v>43</v>
      </c>
      <c r="C45" s="39">
        <v>27907</v>
      </c>
      <c r="D45" s="41"/>
      <c r="E45" s="39">
        <v>0</v>
      </c>
      <c r="F45" s="41"/>
      <c r="G45" s="39">
        <v>0</v>
      </c>
      <c r="H45" s="41"/>
      <c r="I45" s="39">
        <v>27907</v>
      </c>
      <c r="L45" s="33"/>
    </row>
    <row r="46" spans="1:9" ht="12" customHeight="1">
      <c r="A46" s="1"/>
      <c r="B46" s="29" t="s">
        <v>42</v>
      </c>
      <c r="C46" s="39">
        <v>7805</v>
      </c>
      <c r="D46" s="41"/>
      <c r="E46" s="39">
        <v>291774</v>
      </c>
      <c r="F46" s="41"/>
      <c r="G46" s="39">
        <v>291774</v>
      </c>
      <c r="H46" s="41"/>
      <c r="I46" s="39">
        <v>7805</v>
      </c>
    </row>
    <row r="47" spans="1:9" ht="12" customHeight="1">
      <c r="A47" s="1"/>
      <c r="B47" s="2" t="s">
        <v>38</v>
      </c>
      <c r="C47" s="36">
        <v>8446612</v>
      </c>
      <c r="E47" s="36">
        <v>1065976</v>
      </c>
      <c r="G47" s="36">
        <v>1065088</v>
      </c>
      <c r="I47" s="36">
        <v>8447500</v>
      </c>
    </row>
    <row r="48" spans="1:9" ht="12" customHeight="1">
      <c r="A48" s="1"/>
      <c r="B48" s="2" t="s">
        <v>39</v>
      </c>
      <c r="C48" s="36">
        <v>6309176</v>
      </c>
      <c r="E48" s="36">
        <v>1447000</v>
      </c>
      <c r="G48" s="36">
        <v>1278745</v>
      </c>
      <c r="I48" s="36">
        <v>6477431</v>
      </c>
    </row>
    <row r="49" spans="1:9" ht="12" customHeight="1">
      <c r="A49" s="1"/>
      <c r="B49" s="2" t="s">
        <v>40</v>
      </c>
      <c r="C49" s="36">
        <v>431019</v>
      </c>
      <c r="E49" s="36">
        <v>576148</v>
      </c>
      <c r="G49" s="36">
        <v>576148</v>
      </c>
      <c r="I49" s="36">
        <v>431019</v>
      </c>
    </row>
    <row r="50" spans="1:9" ht="12" customHeight="1">
      <c r="A50" s="1"/>
      <c r="B50" s="2" t="s">
        <v>44</v>
      </c>
      <c r="C50" s="36">
        <v>132447</v>
      </c>
      <c r="E50" s="36">
        <v>388610</v>
      </c>
      <c r="G50" s="36">
        <v>388610</v>
      </c>
      <c r="I50" s="36">
        <v>132447</v>
      </c>
    </row>
    <row r="51" spans="1:9" ht="12" customHeight="1">
      <c r="A51" s="1"/>
      <c r="B51" s="2" t="s">
        <v>48</v>
      </c>
      <c r="C51" s="36">
        <v>1904214</v>
      </c>
      <c r="E51" s="36">
        <v>254700</v>
      </c>
      <c r="G51" s="36">
        <v>247562</v>
      </c>
      <c r="I51" s="36">
        <v>1911352</v>
      </c>
    </row>
    <row r="52" spans="1:11" ht="13.5" thickBot="1">
      <c r="A52" s="1"/>
      <c r="B52" s="1"/>
      <c r="C52" s="18">
        <f>SUM(C38:C51)</f>
        <v>22201354</v>
      </c>
      <c r="D52" s="6"/>
      <c r="E52" s="18">
        <f>SUM(E38:E51)</f>
        <v>7617373</v>
      </c>
      <c r="F52" s="12" t="s">
        <v>26</v>
      </c>
      <c r="G52" s="18">
        <f>SUM(G38:G51)</f>
        <v>7560348</v>
      </c>
      <c r="H52" s="12" t="s">
        <v>26</v>
      </c>
      <c r="I52" s="18">
        <f>SUM(I38:I51)</f>
        <v>21930189</v>
      </c>
      <c r="J52" s="12" t="s">
        <v>26</v>
      </c>
      <c r="K52" s="18">
        <f>SUM(K38:K51)</f>
        <v>1814919</v>
      </c>
    </row>
    <row r="53" spans="1:11" ht="13.5" thickTop="1">
      <c r="A53" s="1"/>
      <c r="C53" s="12"/>
      <c r="D53" s="6"/>
      <c r="E53" s="12"/>
      <c r="F53" s="6"/>
      <c r="G53" s="24"/>
      <c r="H53" s="6"/>
      <c r="I53" s="12"/>
      <c r="J53" s="6"/>
      <c r="K53" s="12"/>
    </row>
    <row r="54" spans="1:11" ht="12.75">
      <c r="A54" s="1"/>
      <c r="C54" s="12"/>
      <c r="D54" s="6"/>
      <c r="F54" s="42"/>
      <c r="G54" s="43">
        <v>2018</v>
      </c>
      <c r="H54" s="42"/>
      <c r="I54" s="44">
        <v>2019</v>
      </c>
      <c r="J54" s="6"/>
      <c r="K54" s="12"/>
    </row>
    <row r="55" spans="1:11" ht="12.75">
      <c r="A55" s="1"/>
      <c r="C55" s="12"/>
      <c r="D55" s="6"/>
      <c r="E55" s="12"/>
      <c r="F55" s="6"/>
      <c r="G55" s="24"/>
      <c r="H55" s="6"/>
      <c r="I55" s="12"/>
      <c r="J55" s="6"/>
      <c r="K55" s="12"/>
    </row>
    <row r="56" spans="1:9" ht="12.75">
      <c r="A56" s="1"/>
      <c r="B56" s="2" t="s">
        <v>55</v>
      </c>
      <c r="E56" s="45"/>
      <c r="F56" s="45"/>
      <c r="G56" s="45">
        <v>1817655</v>
      </c>
      <c r="H56" s="45"/>
      <c r="I56" s="45">
        <v>1814919</v>
      </c>
    </row>
    <row r="57" spans="1:9" ht="12.75">
      <c r="A57" s="1"/>
      <c r="B57" s="2" t="s">
        <v>56</v>
      </c>
      <c r="E57" s="45"/>
      <c r="F57" s="45"/>
      <c r="G57" s="45">
        <v>323065700</v>
      </c>
      <c r="H57" s="45"/>
      <c r="I57" s="45">
        <v>306454600</v>
      </c>
    </row>
    <row r="58" spans="1:9" ht="12.75">
      <c r="A58" s="1"/>
      <c r="B58" s="2" t="s">
        <v>57</v>
      </c>
      <c r="E58" s="46"/>
      <c r="F58" s="1"/>
      <c r="G58" s="46">
        <v>6.48</v>
      </c>
      <c r="H58" s="1"/>
      <c r="I58" s="46">
        <f>(I56/I57)*1000</f>
        <v>5.922309536224942</v>
      </c>
    </row>
    <row r="59" spans="1:7" ht="12.75">
      <c r="A59" s="1"/>
      <c r="G59"/>
    </row>
    <row r="60" spans="1:9" ht="12.75">
      <c r="A60" s="1"/>
      <c r="B60" s="2" t="s">
        <v>78</v>
      </c>
      <c r="E60" s="1"/>
      <c r="F60" s="1"/>
      <c r="G60" s="47">
        <v>6832003.63</v>
      </c>
      <c r="H60" s="1"/>
      <c r="I60" s="1"/>
    </row>
    <row r="61" spans="1:9" ht="12.75">
      <c r="A61" s="1"/>
      <c r="E61" s="1"/>
      <c r="F61" s="1"/>
      <c r="G61"/>
      <c r="H61" s="1"/>
      <c r="I61" s="1"/>
    </row>
    <row r="62" spans="1:7" ht="12.75">
      <c r="A62" s="1"/>
      <c r="G62"/>
    </row>
    <row r="63" spans="1:7" ht="12.75">
      <c r="A63" s="1"/>
      <c r="G63"/>
    </row>
    <row r="64" spans="1:7" ht="12.75">
      <c r="A64" s="1"/>
      <c r="G64"/>
    </row>
    <row r="65" spans="1:7" ht="12.75">
      <c r="A65" s="1"/>
      <c r="G65"/>
    </row>
    <row r="66" spans="7:9" ht="12.75">
      <c r="G66" s="45"/>
      <c r="I66" s="45"/>
    </row>
    <row r="67" spans="7:9" ht="12.75">
      <c r="G67" s="45"/>
      <c r="I67" s="45"/>
    </row>
    <row r="68" spans="7:9" ht="12.75">
      <c r="G68" s="46"/>
      <c r="I68" s="46"/>
    </row>
    <row r="69" ht="12">
      <c r="G69"/>
    </row>
    <row r="70" ht="12">
      <c r="G70"/>
    </row>
    <row r="71" ht="12">
      <c r="G71"/>
    </row>
    <row r="72" ht="12">
      <c r="G72"/>
    </row>
    <row r="73" spans="7:12" ht="12.75">
      <c r="G73"/>
      <c r="L73" s="1"/>
    </row>
    <row r="74" spans="7:12" ht="12.75">
      <c r="G74"/>
      <c r="L74" s="1"/>
    </row>
    <row r="75" spans="2:12" ht="12.75">
      <c r="B75" s="1"/>
      <c r="C75" s="1"/>
      <c r="D75" s="1"/>
      <c r="E75" s="1"/>
      <c r="F75" s="1"/>
      <c r="G75" s="15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5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5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5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5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5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5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5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5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5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5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5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5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5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5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5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5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5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5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5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5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5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5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5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5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5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5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5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5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5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5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5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5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5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5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5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5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5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5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5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5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5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5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5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5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5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5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5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5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5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5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5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5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5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5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5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5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5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5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5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5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5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5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5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5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5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5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5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5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5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5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5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5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5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5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5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5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5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5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5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5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5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5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5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5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5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5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5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5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5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5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5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5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5"/>
      <c r="H168" s="1"/>
      <c r="I168" s="1"/>
      <c r="J168" s="1"/>
      <c r="K168" s="1"/>
      <c r="L168" s="1"/>
    </row>
  </sheetData>
  <sheetProtection/>
  <mergeCells count="2">
    <mergeCell ref="A1:I1"/>
    <mergeCell ref="A2:I2"/>
  </mergeCells>
  <printOptions horizontalCentered="1" verticalCentered="1"/>
  <pageMargins left="0.25" right="0.25" top="0.75" bottom="0.75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40">
      <selection activeCell="K70" sqref="K70:K71"/>
    </sheetView>
  </sheetViews>
  <sheetFormatPr defaultColWidth="9.00390625" defaultRowHeight="12.75"/>
  <cols>
    <col min="1" max="1" width="3.625" style="0" customWidth="1"/>
    <col min="2" max="2" width="25.625" style="0" customWidth="1"/>
    <col min="3" max="3" width="11.625" style="0" customWidth="1"/>
    <col min="4" max="4" width="1.625" style="0" customWidth="1"/>
    <col min="5" max="5" width="15.00390625" style="0" bestFit="1" customWidth="1"/>
    <col min="6" max="6" width="1.625" style="0" customWidth="1"/>
    <col min="7" max="7" width="15.00390625" style="21" bestFit="1" customWidth="1"/>
    <col min="8" max="8" width="2.875" style="0" bestFit="1" customWidth="1"/>
    <col min="9" max="9" width="16.00390625" style="0" bestFit="1" customWidth="1"/>
    <col min="10" max="10" width="1.625" style="0" customWidth="1"/>
    <col min="11" max="11" width="12.625" style="0" customWidth="1"/>
  </cols>
  <sheetData>
    <row r="1" spans="1:11" ht="15.75">
      <c r="A1" s="11" t="s">
        <v>0</v>
      </c>
      <c r="B1" s="9"/>
      <c r="C1" s="10"/>
      <c r="D1" s="9"/>
      <c r="E1" s="9"/>
      <c r="F1" s="9"/>
      <c r="G1" s="19"/>
      <c r="H1" s="9"/>
      <c r="I1" s="9"/>
      <c r="J1" s="9"/>
      <c r="K1" s="9"/>
    </row>
    <row r="2" spans="1:11" ht="15.75">
      <c r="A2" s="11" t="s">
        <v>1</v>
      </c>
      <c r="B2" s="9"/>
      <c r="C2" s="10"/>
      <c r="D2" s="9"/>
      <c r="E2" s="9"/>
      <c r="F2" s="9"/>
      <c r="G2" s="19"/>
      <c r="H2" s="9"/>
      <c r="I2" s="9"/>
      <c r="J2" s="9"/>
      <c r="K2" s="9"/>
    </row>
    <row r="3" spans="1:11" ht="12.75">
      <c r="A3" s="1"/>
      <c r="B3" s="1"/>
      <c r="C3" s="1"/>
      <c r="D3" s="1"/>
      <c r="E3" s="1"/>
      <c r="F3" s="1"/>
      <c r="G3" s="15"/>
      <c r="H3" s="1"/>
      <c r="I3" s="1"/>
      <c r="J3" s="1"/>
      <c r="K3" s="1"/>
    </row>
    <row r="4" spans="2:11" ht="12.75" customHeight="1">
      <c r="B4" s="17" t="s">
        <v>51</v>
      </c>
      <c r="C4" s="1"/>
      <c r="D4" s="1"/>
      <c r="E4" s="1"/>
      <c r="F4" s="1"/>
      <c r="G4" s="15"/>
      <c r="H4" s="1"/>
      <c r="I4" s="1"/>
      <c r="J4" s="1"/>
      <c r="K4" s="1"/>
    </row>
    <row r="5" spans="2:11" ht="12.75" customHeight="1">
      <c r="B5" s="17" t="s">
        <v>52</v>
      </c>
      <c r="C5" s="1"/>
      <c r="D5" s="1"/>
      <c r="E5" s="1"/>
      <c r="F5" s="1"/>
      <c r="G5" s="15"/>
      <c r="H5" s="1"/>
      <c r="I5" s="1"/>
      <c r="J5" s="1"/>
      <c r="K5" s="1"/>
    </row>
    <row r="6" spans="2:11" ht="12.75" customHeight="1">
      <c r="B6" s="17" t="s">
        <v>53</v>
      </c>
      <c r="C6" s="1"/>
      <c r="D6" s="1"/>
      <c r="E6" s="1"/>
      <c r="F6" s="1"/>
      <c r="G6" s="15"/>
      <c r="H6" s="1"/>
      <c r="I6" s="1"/>
      <c r="J6" s="1"/>
      <c r="K6" s="1"/>
    </row>
    <row r="7" spans="2:11" ht="12.75" customHeight="1">
      <c r="B7" s="17" t="s">
        <v>54</v>
      </c>
      <c r="C7" s="1"/>
      <c r="D7" s="1"/>
      <c r="E7" s="1"/>
      <c r="F7" s="1"/>
      <c r="G7" s="15"/>
      <c r="H7" s="1"/>
      <c r="I7" s="1"/>
      <c r="J7" s="1"/>
      <c r="K7" s="1"/>
    </row>
    <row r="8" spans="1:11" ht="12" customHeight="1">
      <c r="A8" s="17"/>
      <c r="B8" s="8"/>
      <c r="C8" s="1"/>
      <c r="D8" s="1"/>
      <c r="E8" s="1"/>
      <c r="F8" s="1"/>
      <c r="G8" s="15"/>
      <c r="H8" s="1"/>
      <c r="I8" s="1"/>
      <c r="J8" s="1"/>
      <c r="K8" s="1"/>
    </row>
    <row r="9" spans="1:11" ht="12.75">
      <c r="A9" s="1"/>
      <c r="B9" s="1"/>
      <c r="C9" s="1"/>
      <c r="D9" s="1"/>
      <c r="E9" s="25">
        <v>2018</v>
      </c>
      <c r="F9" s="1"/>
      <c r="G9" s="25">
        <v>2019</v>
      </c>
      <c r="H9" s="1"/>
      <c r="I9" s="3" t="s">
        <v>2</v>
      </c>
      <c r="J9" s="1"/>
      <c r="K9" s="1"/>
    </row>
    <row r="10" spans="1:11" ht="12.75">
      <c r="A10" s="2" t="s">
        <v>5</v>
      </c>
      <c r="B10" s="1"/>
      <c r="C10" s="1"/>
      <c r="D10" s="1"/>
      <c r="E10" s="23" t="s">
        <v>3</v>
      </c>
      <c r="F10" s="1"/>
      <c r="G10" s="23" t="s">
        <v>3</v>
      </c>
      <c r="H10" s="1"/>
      <c r="I10" s="13" t="s">
        <v>4</v>
      </c>
      <c r="J10" s="1"/>
      <c r="K10" s="1"/>
    </row>
    <row r="11" spans="1:11" ht="12" customHeight="1">
      <c r="A11" s="1"/>
      <c r="B11" s="2" t="s">
        <v>6</v>
      </c>
      <c r="C11" s="1"/>
      <c r="D11" s="1"/>
      <c r="E11" s="21"/>
      <c r="F11" s="1"/>
      <c r="G11" s="30"/>
      <c r="H11" s="1"/>
      <c r="I11" s="1"/>
      <c r="J11" s="1"/>
      <c r="K11" s="1"/>
    </row>
    <row r="12" spans="1:10" ht="12" customHeight="1">
      <c r="A12" s="1"/>
      <c r="B12" s="2" t="s">
        <v>7</v>
      </c>
      <c r="C12" s="4"/>
      <c r="D12" s="4"/>
      <c r="E12" s="15">
        <v>1817655</v>
      </c>
      <c r="F12" s="4"/>
      <c r="G12" s="26">
        <v>1814919</v>
      </c>
      <c r="H12" s="4"/>
      <c r="I12" s="37">
        <f>-(E12-G12)/E12</f>
        <v>-0.0015052361421721944</v>
      </c>
      <c r="J12" s="1"/>
    </row>
    <row r="13" spans="1:11" ht="12" customHeight="1">
      <c r="A13" s="1"/>
      <c r="B13" s="2" t="s">
        <v>8</v>
      </c>
      <c r="C13" s="6"/>
      <c r="D13" s="6"/>
      <c r="E13" s="26">
        <v>494615</v>
      </c>
      <c r="F13" s="6"/>
      <c r="G13" s="26">
        <v>540736</v>
      </c>
      <c r="H13" s="6"/>
      <c r="I13" s="37">
        <f aca="true" t="shared" si="0" ref="I13:I22">-(E13-G13)/E13</f>
        <v>0.09324626224437188</v>
      </c>
      <c r="J13" s="1"/>
      <c r="K13" s="37"/>
    </row>
    <row r="14" spans="1:11" ht="12" customHeight="1">
      <c r="A14" s="1"/>
      <c r="B14" s="2" t="s">
        <v>9</v>
      </c>
      <c r="C14" s="1"/>
      <c r="D14" s="1"/>
      <c r="E14" s="26">
        <v>231878</v>
      </c>
      <c r="F14" s="6"/>
      <c r="G14" s="26">
        <v>231779</v>
      </c>
      <c r="H14" s="6"/>
      <c r="I14" s="37">
        <f t="shared" si="0"/>
        <v>-0.00042694865403358664</v>
      </c>
      <c r="J14" s="1"/>
      <c r="K14" s="1"/>
    </row>
    <row r="15" spans="1:11" ht="12" customHeight="1">
      <c r="A15" s="1"/>
      <c r="B15" s="2" t="s">
        <v>10</v>
      </c>
      <c r="C15" s="6"/>
      <c r="D15" s="6"/>
      <c r="E15" s="26">
        <v>6442</v>
      </c>
      <c r="F15" s="6"/>
      <c r="G15" s="26">
        <v>0</v>
      </c>
      <c r="H15" s="6"/>
      <c r="I15" s="37"/>
      <c r="J15" s="1"/>
      <c r="K15" s="5"/>
    </row>
    <row r="16" spans="1:11" ht="12" customHeight="1">
      <c r="A16" s="1"/>
      <c r="B16" s="2" t="s">
        <v>11</v>
      </c>
      <c r="C16" s="6"/>
      <c r="D16" s="6"/>
      <c r="E16" s="26">
        <v>678585</v>
      </c>
      <c r="F16" s="6"/>
      <c r="G16" s="26">
        <v>696243</v>
      </c>
      <c r="H16" s="6"/>
      <c r="I16" s="37">
        <f t="shared" si="0"/>
        <v>0.026021795353566614</v>
      </c>
      <c r="J16" s="1"/>
      <c r="K16" s="5"/>
    </row>
    <row r="17" spans="1:11" ht="12" customHeight="1">
      <c r="A17" s="1"/>
      <c r="B17" s="2" t="s">
        <v>12</v>
      </c>
      <c r="C17" s="6"/>
      <c r="D17" s="6"/>
      <c r="E17" s="26">
        <v>70000</v>
      </c>
      <c r="F17" s="6"/>
      <c r="G17" s="26">
        <v>121300</v>
      </c>
      <c r="H17" s="6"/>
      <c r="I17" s="37">
        <f t="shared" si="0"/>
        <v>0.7328571428571429</v>
      </c>
      <c r="J17" s="1"/>
      <c r="K17" s="5"/>
    </row>
    <row r="18" spans="1:11" ht="12" customHeight="1">
      <c r="A18" s="1"/>
      <c r="B18" s="2" t="s">
        <v>13</v>
      </c>
      <c r="C18" s="6"/>
      <c r="D18" s="6"/>
      <c r="E18" s="26">
        <v>55000</v>
      </c>
      <c r="F18" s="6"/>
      <c r="G18" s="26">
        <v>65000</v>
      </c>
      <c r="H18" s="6"/>
      <c r="I18" s="37">
        <f t="shared" si="0"/>
        <v>0.18181818181818182</v>
      </c>
      <c r="J18" s="1"/>
      <c r="K18" s="5"/>
    </row>
    <row r="19" spans="1:11" ht="12" customHeight="1">
      <c r="A19" s="1"/>
      <c r="B19" s="2" t="s">
        <v>14</v>
      </c>
      <c r="C19" s="6"/>
      <c r="D19" s="6"/>
      <c r="E19" s="26">
        <v>96630</v>
      </c>
      <c r="F19" s="6"/>
      <c r="G19" s="26">
        <f>52500+32630</f>
        <v>85130</v>
      </c>
      <c r="H19" s="6"/>
      <c r="I19" s="37">
        <f t="shared" si="0"/>
        <v>-0.11901065921556453</v>
      </c>
      <c r="J19" s="1"/>
      <c r="K19" s="5"/>
    </row>
    <row r="20" spans="1:11" ht="12" customHeight="1">
      <c r="A20" s="1"/>
      <c r="B20" s="2" t="s">
        <v>15</v>
      </c>
      <c r="C20" s="6"/>
      <c r="D20" s="6"/>
      <c r="E20" s="26">
        <v>160872</v>
      </c>
      <c r="F20" s="12"/>
      <c r="G20" s="26">
        <v>103937</v>
      </c>
      <c r="H20" s="6"/>
      <c r="I20" s="37">
        <f t="shared" si="0"/>
        <v>-0.35391491372022477</v>
      </c>
      <c r="J20" s="1"/>
      <c r="K20" s="5"/>
    </row>
    <row r="21" spans="1:11" ht="12" customHeight="1">
      <c r="A21" s="1"/>
      <c r="B21" s="2" t="s">
        <v>50</v>
      </c>
      <c r="C21" s="6"/>
      <c r="D21" s="6"/>
      <c r="E21" s="26">
        <v>202948</v>
      </c>
      <c r="F21" s="12"/>
      <c r="G21" s="34">
        <v>248283</v>
      </c>
      <c r="H21" s="6"/>
      <c r="I21" s="37">
        <f t="shared" si="0"/>
        <v>0.22338234424581666</v>
      </c>
      <c r="J21" s="1"/>
      <c r="K21" s="5"/>
    </row>
    <row r="22" spans="1:11" ht="13.5" thickBot="1">
      <c r="A22" s="1"/>
      <c r="B22" s="2" t="s">
        <v>16</v>
      </c>
      <c r="C22" s="4"/>
      <c r="D22" s="6"/>
      <c r="E22" s="22">
        <f>SUM(E12:E21)</f>
        <v>3814625</v>
      </c>
      <c r="F22" s="14"/>
      <c r="G22" s="31">
        <f>SUM(G12:G21)</f>
        <v>3907327</v>
      </c>
      <c r="H22" s="4"/>
      <c r="I22" s="37">
        <f t="shared" si="0"/>
        <v>0.024301733460038666</v>
      </c>
      <c r="J22" s="1"/>
      <c r="K22" s="5"/>
    </row>
    <row r="23" spans="1:11" ht="13.5" thickTop="1">
      <c r="A23" s="2" t="s">
        <v>17</v>
      </c>
      <c r="B23" s="1"/>
      <c r="C23" s="6"/>
      <c r="D23" s="6"/>
      <c r="E23" s="16"/>
      <c r="F23" s="6"/>
      <c r="G23" s="32"/>
      <c r="H23" s="6"/>
      <c r="I23" s="6"/>
      <c r="J23" s="1"/>
      <c r="K23" s="5"/>
    </row>
    <row r="24" spans="1:11" ht="12" customHeight="1">
      <c r="A24" s="1"/>
      <c r="B24" s="2" t="s">
        <v>18</v>
      </c>
      <c r="C24" s="6"/>
      <c r="D24" s="6"/>
      <c r="E24" s="26">
        <v>637914</v>
      </c>
      <c r="F24" s="6"/>
      <c r="G24" s="26">
        <v>643187</v>
      </c>
      <c r="H24" s="6"/>
      <c r="I24" s="37">
        <f aca="true" t="shared" si="1" ref="I24:I34">-(E24-G24)/E24</f>
        <v>0.008266004508444712</v>
      </c>
      <c r="J24" s="1"/>
      <c r="K24" s="5"/>
    </row>
    <row r="25" spans="1:11" ht="12" customHeight="1">
      <c r="A25" s="1"/>
      <c r="B25" s="2" t="s">
        <v>19</v>
      </c>
      <c r="C25" s="6"/>
      <c r="D25" s="6"/>
      <c r="E25" s="26">
        <v>884210</v>
      </c>
      <c r="F25" s="6"/>
      <c r="G25" s="26">
        <v>956925</v>
      </c>
      <c r="H25" s="6"/>
      <c r="I25" s="37">
        <f t="shared" si="1"/>
        <v>0.08223725133169722</v>
      </c>
      <c r="J25" s="1"/>
      <c r="K25" s="5"/>
    </row>
    <row r="26" spans="1:11" ht="12" customHeight="1">
      <c r="A26" s="1"/>
      <c r="B26" s="2" t="s">
        <v>20</v>
      </c>
      <c r="C26" s="6"/>
      <c r="D26" s="6"/>
      <c r="E26" s="26">
        <v>498552</v>
      </c>
      <c r="F26" s="6"/>
      <c r="G26" s="26">
        <v>524585</v>
      </c>
      <c r="H26" s="6"/>
      <c r="I26" s="37">
        <f t="shared" si="1"/>
        <v>0.052217221072225165</v>
      </c>
      <c r="J26" s="1"/>
      <c r="K26" s="5"/>
    </row>
    <row r="27" spans="1:11" ht="12" customHeight="1">
      <c r="A27" s="1"/>
      <c r="B27" s="2" t="s">
        <v>21</v>
      </c>
      <c r="C27" s="6"/>
      <c r="D27" s="6"/>
      <c r="E27" s="26">
        <v>247413</v>
      </c>
      <c r="F27" s="6"/>
      <c r="G27" s="26">
        <f>206700+36055</f>
        <v>242755</v>
      </c>
      <c r="H27" s="6"/>
      <c r="I27" s="37">
        <f t="shared" si="1"/>
        <v>-0.018826819932663198</v>
      </c>
      <c r="J27" s="1"/>
      <c r="K27" s="5"/>
    </row>
    <row r="28" spans="1:11" ht="12" customHeight="1">
      <c r="A28" s="1"/>
      <c r="B28" s="2" t="s">
        <v>22</v>
      </c>
      <c r="C28" s="6"/>
      <c r="D28" s="6"/>
      <c r="E28" s="26">
        <v>217630</v>
      </c>
      <c r="F28" s="6"/>
      <c r="G28" s="26">
        <v>163665</v>
      </c>
      <c r="H28" s="6"/>
      <c r="I28" s="37">
        <f t="shared" si="1"/>
        <v>-0.2479667325276846</v>
      </c>
      <c r="J28" s="1"/>
      <c r="K28" s="5"/>
    </row>
    <row r="29" spans="1:11" ht="12" customHeight="1">
      <c r="A29" s="1"/>
      <c r="B29" s="2" t="s">
        <v>23</v>
      </c>
      <c r="C29" s="6"/>
      <c r="D29" s="6"/>
      <c r="E29" s="26">
        <v>463351</v>
      </c>
      <c r="F29" s="6"/>
      <c r="G29" s="26">
        <v>489514</v>
      </c>
      <c r="H29" s="6"/>
      <c r="I29" s="37">
        <f t="shared" si="1"/>
        <v>0.05646475350220459</v>
      </c>
      <c r="J29" s="1"/>
      <c r="K29" s="5"/>
    </row>
    <row r="30" spans="1:11" ht="12" customHeight="1">
      <c r="A30" s="1"/>
      <c r="B30" s="2" t="s">
        <v>24</v>
      </c>
      <c r="C30" s="6"/>
      <c r="D30" s="6"/>
      <c r="E30" s="26">
        <v>176958</v>
      </c>
      <c r="F30" s="6"/>
      <c r="G30" s="26">
        <v>240000</v>
      </c>
      <c r="H30" s="6"/>
      <c r="I30" s="37">
        <f t="shared" si="1"/>
        <v>0.35625402637914083</v>
      </c>
      <c r="J30" s="1"/>
      <c r="K30" s="5"/>
    </row>
    <row r="31" spans="1:11" ht="12" customHeight="1">
      <c r="A31" s="1"/>
      <c r="B31" s="2" t="s">
        <v>25</v>
      </c>
      <c r="C31" s="6"/>
      <c r="D31" s="6"/>
      <c r="E31" s="26">
        <v>32000</v>
      </c>
      <c r="F31" s="12"/>
      <c r="G31" s="26">
        <f>15000+17000</f>
        <v>32000</v>
      </c>
      <c r="H31" s="6"/>
      <c r="I31" s="37"/>
      <c r="J31" s="1"/>
      <c r="K31" s="5"/>
    </row>
    <row r="32" spans="1:11" ht="12" customHeight="1">
      <c r="A32" s="1"/>
      <c r="B32" s="2" t="s">
        <v>49</v>
      </c>
      <c r="C32" s="6"/>
      <c r="D32" s="6"/>
      <c r="E32" s="27">
        <v>650143</v>
      </c>
      <c r="F32" s="12"/>
      <c r="G32" s="27">
        <v>606704</v>
      </c>
      <c r="H32" s="6"/>
      <c r="I32" s="37">
        <f t="shared" si="1"/>
        <v>-0.06681453157228487</v>
      </c>
      <c r="J32" s="1"/>
      <c r="K32" s="5"/>
    </row>
    <row r="33" spans="1:11" ht="12" customHeight="1">
      <c r="A33" s="1"/>
      <c r="B33" s="2" t="s">
        <v>47</v>
      </c>
      <c r="C33" s="6"/>
      <c r="D33" s="6"/>
      <c r="E33" s="28">
        <v>6454</v>
      </c>
      <c r="F33" s="12"/>
      <c r="G33" s="28">
        <v>7992</v>
      </c>
      <c r="H33" s="6"/>
      <c r="I33" s="37">
        <f t="shared" si="1"/>
        <v>0.2383018283235203</v>
      </c>
      <c r="J33" s="1"/>
      <c r="K33" s="5"/>
    </row>
    <row r="34" spans="1:11" ht="13.5" thickBot="1">
      <c r="A34" s="1"/>
      <c r="B34" s="1"/>
      <c r="C34" s="4"/>
      <c r="D34" s="6"/>
      <c r="E34" s="22">
        <f>SUM(E24:E33)</f>
        <v>3814625</v>
      </c>
      <c r="F34" s="12"/>
      <c r="G34" s="22">
        <f>SUM(G24:G33)</f>
        <v>3907327</v>
      </c>
      <c r="H34" s="6"/>
      <c r="I34" s="37">
        <f t="shared" si="1"/>
        <v>0.024301733460038666</v>
      </c>
      <c r="J34" s="1"/>
      <c r="K34" s="35">
        <f>G22-G34</f>
        <v>0</v>
      </c>
    </row>
    <row r="35" spans="1:11" ht="13.5" thickTop="1">
      <c r="A35" s="1"/>
      <c r="B35" s="1"/>
      <c r="C35" s="6"/>
      <c r="D35" s="6"/>
      <c r="E35" s="6"/>
      <c r="F35" s="6"/>
      <c r="G35" s="16"/>
      <c r="H35" s="6"/>
      <c r="I35" s="6"/>
      <c r="J35" s="1"/>
      <c r="K35" s="7" t="s">
        <v>27</v>
      </c>
    </row>
    <row r="36" spans="1:11" ht="12.75">
      <c r="A36" s="1"/>
      <c r="B36" s="1"/>
      <c r="C36" s="3" t="s">
        <v>28</v>
      </c>
      <c r="D36" s="1"/>
      <c r="E36" s="3" t="s">
        <v>29</v>
      </c>
      <c r="F36" s="1"/>
      <c r="G36" s="20" t="s">
        <v>29</v>
      </c>
      <c r="H36" s="1"/>
      <c r="I36" s="3" t="s">
        <v>28</v>
      </c>
      <c r="J36" s="1"/>
      <c r="K36" s="3" t="s">
        <v>30</v>
      </c>
    </row>
    <row r="37" spans="1:11" ht="12.75">
      <c r="A37" s="1"/>
      <c r="B37" s="1"/>
      <c r="C37" s="13" t="s">
        <v>31</v>
      </c>
      <c r="D37" s="1"/>
      <c r="E37" s="13" t="s">
        <v>5</v>
      </c>
      <c r="F37" s="1"/>
      <c r="G37" s="23" t="s">
        <v>17</v>
      </c>
      <c r="H37" s="1"/>
      <c r="I37" s="13" t="s">
        <v>32</v>
      </c>
      <c r="J37" s="1"/>
      <c r="K37" s="13" t="s">
        <v>33</v>
      </c>
    </row>
    <row r="38" spans="1:15" ht="12" customHeight="1">
      <c r="A38" s="1"/>
      <c r="B38" s="2" t="s">
        <v>34</v>
      </c>
      <c r="C38" s="39">
        <f>1219279-358218</f>
        <v>861061</v>
      </c>
      <c r="D38" s="40"/>
      <c r="E38" s="39">
        <v>2563117</v>
      </c>
      <c r="F38" s="39"/>
      <c r="G38" s="39">
        <v>2563117</v>
      </c>
      <c r="H38" s="40"/>
      <c r="I38" s="39">
        <f>1219279-358218</f>
        <v>861061</v>
      </c>
      <c r="J38" s="1"/>
      <c r="K38" s="36">
        <v>1315538</v>
      </c>
      <c r="L38" s="33"/>
      <c r="M38">
        <v>1219279</v>
      </c>
      <c r="N38">
        <v>358218</v>
      </c>
      <c r="O38">
        <f>M38-N38</f>
        <v>861061</v>
      </c>
    </row>
    <row r="39" spans="1:15" ht="12" customHeight="1">
      <c r="A39" s="1"/>
      <c r="B39" s="2" t="s">
        <v>35</v>
      </c>
      <c r="C39" s="39">
        <v>199221</v>
      </c>
      <c r="D39" s="40"/>
      <c r="E39" s="39">
        <v>9867</v>
      </c>
      <c r="F39" s="39"/>
      <c r="G39" s="39">
        <v>240000</v>
      </c>
      <c r="H39" s="40"/>
      <c r="I39" s="39">
        <v>199221</v>
      </c>
      <c r="J39" s="1"/>
      <c r="K39" s="36">
        <v>9867</v>
      </c>
      <c r="L39" s="33"/>
      <c r="M39">
        <v>121004</v>
      </c>
      <c r="N39">
        <v>78217</v>
      </c>
      <c r="O39">
        <f>SUM(M39:N39)</f>
        <v>199221</v>
      </c>
    </row>
    <row r="40" spans="1:12" ht="12" customHeight="1">
      <c r="A40" s="1"/>
      <c r="B40" s="2" t="s">
        <v>36</v>
      </c>
      <c r="C40" s="39">
        <v>551787</v>
      </c>
      <c r="D40" s="40"/>
      <c r="E40" s="39">
        <v>7992</v>
      </c>
      <c r="F40" s="39"/>
      <c r="G40" s="39">
        <v>1538</v>
      </c>
      <c r="H40" s="40"/>
      <c r="I40" s="39">
        <v>558241</v>
      </c>
      <c r="J40" s="1"/>
      <c r="K40" s="1"/>
      <c r="L40" s="33"/>
    </row>
    <row r="41" spans="1:15" ht="12" customHeight="1">
      <c r="A41" s="1"/>
      <c r="B41" s="2" t="s">
        <v>45</v>
      </c>
      <c r="C41" s="39">
        <f>-1801487+193042</f>
        <v>-1608445</v>
      </c>
      <c r="D41" s="40"/>
      <c r="E41" s="39">
        <v>350</v>
      </c>
      <c r="F41" s="39"/>
      <c r="G41" s="39">
        <v>18500</v>
      </c>
      <c r="H41" s="40"/>
      <c r="I41" s="39">
        <f>-1801487+193042</f>
        <v>-1608445</v>
      </c>
      <c r="J41" s="1"/>
      <c r="K41" s="1"/>
      <c r="L41" s="33"/>
      <c r="M41" s="38">
        <v>-1801487</v>
      </c>
      <c r="N41">
        <v>193042</v>
      </c>
      <c r="O41" s="38">
        <f>SUM(M41:N41)</f>
        <v>-1608445</v>
      </c>
    </row>
    <row r="42" spans="1:12" ht="12" customHeight="1">
      <c r="A42" s="1"/>
      <c r="B42" s="2" t="s">
        <v>46</v>
      </c>
      <c r="C42" s="39">
        <v>3633484</v>
      </c>
      <c r="D42" s="40"/>
      <c r="E42" s="39">
        <v>190760</v>
      </c>
      <c r="F42" s="40"/>
      <c r="G42" s="39">
        <v>241765</v>
      </c>
      <c r="H42" s="40"/>
      <c r="I42" s="39">
        <v>3582479</v>
      </c>
      <c r="J42" s="1"/>
      <c r="L42" s="33"/>
    </row>
    <row r="43" spans="1:12" ht="12" customHeight="1">
      <c r="A43" s="1"/>
      <c r="B43" s="2" t="s">
        <v>41</v>
      </c>
      <c r="C43" s="39">
        <v>728593</v>
      </c>
      <c r="D43" s="40"/>
      <c r="E43" s="39">
        <v>357728</v>
      </c>
      <c r="F43" s="40"/>
      <c r="G43" s="39">
        <v>184150</v>
      </c>
      <c r="H43" s="40"/>
      <c r="I43" s="39">
        <v>902171</v>
      </c>
      <c r="J43" s="1"/>
      <c r="L43" s="33"/>
    </row>
    <row r="44" spans="1:15" ht="12" customHeight="1">
      <c r="A44" s="1"/>
      <c r="B44" s="2" t="s">
        <v>37</v>
      </c>
      <c r="C44" s="39">
        <f>489514+86959</f>
        <v>576473</v>
      </c>
      <c r="D44" s="40"/>
      <c r="E44" s="39">
        <v>463351</v>
      </c>
      <c r="F44" s="40"/>
      <c r="G44" s="39">
        <v>463351</v>
      </c>
      <c r="H44" s="40"/>
      <c r="I44" s="39">
        <v>0</v>
      </c>
      <c r="J44" s="1"/>
      <c r="K44" s="1">
        <v>489514</v>
      </c>
      <c r="L44" s="33"/>
      <c r="M44">
        <v>489514</v>
      </c>
      <c r="N44">
        <v>86959</v>
      </c>
      <c r="O44">
        <f>SUM(M44:N44)</f>
        <v>576473</v>
      </c>
    </row>
    <row r="45" spans="1:12" ht="12" customHeight="1">
      <c r="A45" s="1"/>
      <c r="B45" s="2" t="s">
        <v>43</v>
      </c>
      <c r="C45" s="39">
        <v>27907</v>
      </c>
      <c r="D45" s="41"/>
      <c r="E45" s="39">
        <v>0</v>
      </c>
      <c r="F45" s="41"/>
      <c r="G45" s="39">
        <v>0</v>
      </c>
      <c r="H45" s="41"/>
      <c r="I45" s="39">
        <v>27907</v>
      </c>
      <c r="L45" s="33"/>
    </row>
    <row r="46" spans="1:9" ht="12" customHeight="1">
      <c r="A46" s="1"/>
      <c r="B46" s="29" t="s">
        <v>42</v>
      </c>
      <c r="C46" s="39">
        <v>7805</v>
      </c>
      <c r="D46" s="41"/>
      <c r="E46" s="39">
        <v>291774</v>
      </c>
      <c r="F46" s="41"/>
      <c r="G46" s="39">
        <v>291774</v>
      </c>
      <c r="H46" s="41"/>
      <c r="I46" s="39">
        <v>7805</v>
      </c>
    </row>
    <row r="47" spans="1:9" ht="12" customHeight="1">
      <c r="A47" s="1"/>
      <c r="B47" s="2" t="s">
        <v>38</v>
      </c>
      <c r="C47" s="36">
        <v>8446612</v>
      </c>
      <c r="E47" s="36">
        <v>1065976</v>
      </c>
      <c r="G47" s="36">
        <v>1065088</v>
      </c>
      <c r="I47" s="36">
        <v>8447500</v>
      </c>
    </row>
    <row r="48" spans="1:9" ht="12" customHeight="1">
      <c r="A48" s="1"/>
      <c r="B48" s="2" t="s">
        <v>39</v>
      </c>
      <c r="C48" s="36">
        <v>6309176</v>
      </c>
      <c r="E48" s="36">
        <v>1447000</v>
      </c>
      <c r="G48" s="36">
        <v>1278745</v>
      </c>
      <c r="I48" s="36">
        <v>6477431</v>
      </c>
    </row>
    <row r="49" spans="1:9" ht="12" customHeight="1">
      <c r="A49" s="1"/>
      <c r="B49" s="2" t="s">
        <v>40</v>
      </c>
      <c r="C49" s="36">
        <v>431019</v>
      </c>
      <c r="E49" s="36">
        <v>576148</v>
      </c>
      <c r="G49" s="36">
        <v>576148</v>
      </c>
      <c r="I49" s="36">
        <v>431019</v>
      </c>
    </row>
    <row r="50" spans="1:9" ht="12" customHeight="1">
      <c r="A50" s="1"/>
      <c r="B50" s="2" t="s">
        <v>44</v>
      </c>
      <c r="C50" s="36">
        <v>132447</v>
      </c>
      <c r="E50" s="36">
        <v>388610</v>
      </c>
      <c r="G50" s="36">
        <v>388610</v>
      </c>
      <c r="I50" s="36">
        <v>132447</v>
      </c>
    </row>
    <row r="51" spans="1:9" ht="12" customHeight="1">
      <c r="A51" s="1"/>
      <c r="B51" s="2" t="s">
        <v>48</v>
      </c>
      <c r="C51" s="36">
        <v>1904214</v>
      </c>
      <c r="E51" s="36">
        <v>254700</v>
      </c>
      <c r="G51" s="36">
        <v>247562</v>
      </c>
      <c r="I51" s="36">
        <v>1911352</v>
      </c>
    </row>
    <row r="52" spans="1:11" ht="13.5" thickBot="1">
      <c r="A52" s="1"/>
      <c r="B52" s="1"/>
      <c r="C52" s="18">
        <f>SUM(C38:C51)</f>
        <v>22201354</v>
      </c>
      <c r="D52" s="6"/>
      <c r="E52" s="18">
        <f>SUM(E38:E51)</f>
        <v>7617373</v>
      </c>
      <c r="F52" s="12" t="s">
        <v>26</v>
      </c>
      <c r="G52" s="18">
        <f>SUM(G38:G51)</f>
        <v>7560348</v>
      </c>
      <c r="H52" s="12" t="s">
        <v>26</v>
      </c>
      <c r="I52" s="18">
        <f>SUM(I38:I51)</f>
        <v>21930189</v>
      </c>
      <c r="J52" s="12" t="s">
        <v>26</v>
      </c>
      <c r="K52" s="18">
        <f>SUM(K38:K51)</f>
        <v>1814919</v>
      </c>
    </row>
    <row r="53" spans="1:11" ht="13.5" thickTop="1">
      <c r="A53" s="1"/>
      <c r="C53" s="12"/>
      <c r="D53" s="6"/>
      <c r="E53" s="12"/>
      <c r="F53" s="6"/>
      <c r="G53" s="24"/>
      <c r="H53" s="6"/>
      <c r="I53" s="12"/>
      <c r="J53" s="6"/>
      <c r="K53" s="12"/>
    </row>
    <row r="54" spans="1:11" ht="12.75">
      <c r="A54" s="1"/>
      <c r="C54" s="12"/>
      <c r="D54" s="6"/>
      <c r="E54" s="43">
        <v>2017</v>
      </c>
      <c r="F54" s="42"/>
      <c r="G54" s="43">
        <v>2018</v>
      </c>
      <c r="H54" s="42"/>
      <c r="I54" s="44">
        <v>2019</v>
      </c>
      <c r="J54" s="6"/>
      <c r="K54" s="12"/>
    </row>
    <row r="55" spans="1:11" ht="12.75">
      <c r="A55" s="1"/>
      <c r="C55" s="12"/>
      <c r="D55" s="6"/>
      <c r="E55" s="12"/>
      <c r="F55" s="6"/>
      <c r="G55" s="24"/>
      <c r="H55" s="6"/>
      <c r="I55" s="12"/>
      <c r="J55" s="6"/>
      <c r="K55" s="12"/>
    </row>
    <row r="56" spans="1:13" ht="12.75">
      <c r="A56" s="1"/>
      <c r="B56" s="2" t="s">
        <v>55</v>
      </c>
      <c r="E56" s="45">
        <v>1785446</v>
      </c>
      <c r="F56" s="45"/>
      <c r="G56" s="45">
        <v>1817655</v>
      </c>
      <c r="H56" s="45"/>
      <c r="I56" s="45">
        <v>1814919</v>
      </c>
      <c r="M56" s="1" t="s">
        <v>61</v>
      </c>
    </row>
    <row r="57" spans="1:18" ht="12.75">
      <c r="A57" s="1"/>
      <c r="B57" s="2" t="s">
        <v>56</v>
      </c>
      <c r="E57" s="45">
        <v>294327400</v>
      </c>
      <c r="F57" s="45"/>
      <c r="G57" s="45">
        <v>323065700</v>
      </c>
      <c r="H57" s="45"/>
      <c r="I57" s="45">
        <v>300828400</v>
      </c>
      <c r="M57" s="1" t="s">
        <v>59</v>
      </c>
      <c r="N57" s="1"/>
      <c r="O57" s="1"/>
      <c r="P57" s="1"/>
      <c r="Q57" s="1"/>
      <c r="R57" s="1"/>
    </row>
    <row r="58" spans="1:18" ht="12.75">
      <c r="A58" s="1"/>
      <c r="B58" s="2" t="s">
        <v>57</v>
      </c>
      <c r="E58" s="48">
        <f>(E56/E57)*100</f>
        <v>0.6066190235771457</v>
      </c>
      <c r="G58" s="48">
        <f>(G56/G57)*100</f>
        <v>0.5626270445918586</v>
      </c>
      <c r="I58" s="49">
        <f>I56/I57</f>
        <v>0.006033070680826677</v>
      </c>
      <c r="M58" s="1" t="s">
        <v>60</v>
      </c>
      <c r="N58" s="1"/>
      <c r="O58" s="1"/>
      <c r="P58" s="1"/>
      <c r="Q58" s="1"/>
      <c r="R58" s="1"/>
    </row>
    <row r="59" spans="1:9" ht="12.75">
      <c r="A59" s="1"/>
      <c r="E59" s="46">
        <f>(E56/E57)*1000</f>
        <v>6.066190235771457</v>
      </c>
      <c r="F59" s="1"/>
      <c r="G59" s="46">
        <f>(G56/G57)*1000</f>
        <v>5.626270445918586</v>
      </c>
      <c r="H59" s="1"/>
      <c r="I59" s="46">
        <f>(I56/I57)*1000</f>
        <v>6.033070680826677</v>
      </c>
    </row>
    <row r="60" spans="1:11" ht="12.75">
      <c r="A60" s="1"/>
      <c r="B60" s="2" t="s">
        <v>58</v>
      </c>
      <c r="E60" s="1"/>
      <c r="F60" s="1"/>
      <c r="G60" s="47">
        <v>6832003.63</v>
      </c>
      <c r="H60" s="1"/>
      <c r="I60" s="1"/>
      <c r="K60" s="1" t="s">
        <v>62</v>
      </c>
    </row>
    <row r="61" spans="1:11" ht="12.75">
      <c r="A61" s="1"/>
      <c r="E61" s="1"/>
      <c r="F61" s="1"/>
      <c r="G61"/>
      <c r="H61" s="1"/>
      <c r="I61" s="1"/>
      <c r="K61" s="1" t="s">
        <v>63</v>
      </c>
    </row>
    <row r="62" spans="1:7" ht="12.75">
      <c r="A62" s="1"/>
      <c r="G62"/>
    </row>
    <row r="63" spans="1:7" ht="12.75">
      <c r="A63" s="1"/>
      <c r="G63"/>
    </row>
    <row r="64" spans="1:7" ht="12.75">
      <c r="A64" s="1"/>
      <c r="G64"/>
    </row>
    <row r="65" spans="1:7" ht="12.75">
      <c r="A65" s="1"/>
      <c r="G65"/>
    </row>
    <row r="66" ht="12">
      <c r="G66"/>
    </row>
    <row r="67" ht="12">
      <c r="G67"/>
    </row>
    <row r="68" spans="2:9" ht="23.25">
      <c r="B68" s="57" t="s">
        <v>68</v>
      </c>
      <c r="C68" s="57"/>
      <c r="D68" s="57"/>
      <c r="E68" s="57"/>
      <c r="F68" s="57"/>
      <c r="G68" s="57"/>
      <c r="H68" s="57"/>
      <c r="I68" s="57"/>
    </row>
    <row r="69" spans="2:9" ht="20.25">
      <c r="B69" s="51"/>
      <c r="C69" s="51"/>
      <c r="D69" s="51"/>
      <c r="E69" s="51"/>
      <c r="F69" s="51"/>
      <c r="G69" s="51"/>
      <c r="H69" s="51"/>
      <c r="I69" s="51"/>
    </row>
    <row r="70" spans="2:9" ht="24" customHeight="1">
      <c r="B70" s="58" t="s">
        <v>69</v>
      </c>
      <c r="C70" s="58"/>
      <c r="D70" s="58"/>
      <c r="E70" s="58"/>
      <c r="F70" s="58"/>
      <c r="G70" s="58"/>
      <c r="H70" s="58"/>
      <c r="I70" s="58"/>
    </row>
    <row r="71" spans="2:9" ht="24" customHeight="1">
      <c r="B71" s="58"/>
      <c r="C71" s="58"/>
      <c r="D71" s="58"/>
      <c r="E71" s="58"/>
      <c r="F71" s="58"/>
      <c r="G71" s="58"/>
      <c r="H71" s="58"/>
      <c r="I71" s="58"/>
    </row>
    <row r="72" spans="2:9" ht="20.25">
      <c r="B72" s="51" t="s">
        <v>70</v>
      </c>
      <c r="C72" s="51"/>
      <c r="D72" s="51"/>
      <c r="E72" s="51"/>
      <c r="F72" s="51"/>
      <c r="G72" s="51"/>
      <c r="H72" s="51"/>
      <c r="I72" s="51"/>
    </row>
    <row r="73" spans="2:12" ht="20.25">
      <c r="B73" s="51" t="s">
        <v>71</v>
      </c>
      <c r="C73" s="51"/>
      <c r="D73" s="51"/>
      <c r="E73" s="51"/>
      <c r="F73" s="51"/>
      <c r="G73" s="51"/>
      <c r="H73" s="51"/>
      <c r="I73" s="51"/>
      <c r="L73" s="1"/>
    </row>
    <row r="74" spans="2:12" ht="23.25">
      <c r="B74" s="51" t="s">
        <v>72</v>
      </c>
      <c r="C74" s="51"/>
      <c r="D74" s="51"/>
      <c r="E74" s="52"/>
      <c r="F74" s="51">
        <v>1814919</v>
      </c>
      <c r="G74" s="51"/>
      <c r="H74" s="53">
        <f>(1814919/306454600)/1000</f>
        <v>5.922309536224942E-06</v>
      </c>
      <c r="I74" s="51"/>
      <c r="L74" s="1"/>
    </row>
    <row r="75" spans="2:12" ht="20.25">
      <c r="B75" s="51" t="s">
        <v>73</v>
      </c>
      <c r="C75" s="51"/>
      <c r="D75" s="51"/>
      <c r="E75" s="51"/>
      <c r="F75" s="51">
        <v>330827800</v>
      </c>
      <c r="G75" s="51"/>
      <c r="H75" s="51"/>
      <c r="I75" s="51"/>
      <c r="J75" s="1"/>
      <c r="K75" s="1"/>
      <c r="L75" s="1"/>
    </row>
    <row r="76" spans="2:12" ht="20.25">
      <c r="B76" s="51" t="s">
        <v>74</v>
      </c>
      <c r="C76" s="51"/>
      <c r="D76" s="51"/>
      <c r="E76" s="51"/>
      <c r="F76" s="54">
        <v>-24373200</v>
      </c>
      <c r="G76" s="55" t="s">
        <v>75</v>
      </c>
      <c r="H76" s="51"/>
      <c r="I76" s="51"/>
      <c r="J76" s="1"/>
      <c r="K76" s="1"/>
      <c r="L76" s="1"/>
    </row>
    <row r="77" spans="2:12" ht="20.25">
      <c r="B77" s="51" t="s">
        <v>76</v>
      </c>
      <c r="C77" s="51"/>
      <c r="D77" s="51"/>
      <c r="E77" s="51"/>
      <c r="F77" s="51">
        <v>1000</v>
      </c>
      <c r="G77" s="51"/>
      <c r="H77" s="51"/>
      <c r="I77" s="51"/>
      <c r="J77" s="1"/>
      <c r="K77" s="1"/>
      <c r="L77" s="1"/>
    </row>
    <row r="78" spans="2:12" ht="20.25">
      <c r="B78" s="51"/>
      <c r="C78" s="51"/>
      <c r="D78" s="51"/>
      <c r="E78" s="51"/>
      <c r="F78" s="51"/>
      <c r="G78" s="51"/>
      <c r="H78" s="51"/>
      <c r="I78" s="51"/>
      <c r="J78" s="1"/>
      <c r="K78" s="1"/>
      <c r="L78" s="1"/>
    </row>
    <row r="79" spans="2:12" ht="20.25">
      <c r="B79" s="55" t="s">
        <v>77</v>
      </c>
      <c r="C79" s="51"/>
      <c r="D79" s="51"/>
      <c r="E79" s="51"/>
      <c r="F79" s="51"/>
      <c r="G79" s="51"/>
      <c r="H79" s="51"/>
      <c r="I79" s="51"/>
      <c r="J79" s="1"/>
      <c r="K79" s="1"/>
      <c r="L79" s="1"/>
    </row>
    <row r="80" spans="2:12" ht="20.25">
      <c r="B80" s="51"/>
      <c r="C80" s="51"/>
      <c r="D80" s="51"/>
      <c r="E80" s="51"/>
      <c r="F80" s="51"/>
      <c r="G80" s="51"/>
      <c r="H80" s="51"/>
      <c r="I80" s="51"/>
      <c r="J80" s="1"/>
      <c r="K80" s="1"/>
      <c r="L80" s="1"/>
    </row>
    <row r="81" spans="2:12" ht="12.75">
      <c r="B81" s="1"/>
      <c r="C81" s="1"/>
      <c r="D81" s="1"/>
      <c r="E81" s="1"/>
      <c r="F81" s="1"/>
      <c r="G81" s="15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5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5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5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5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5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5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5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5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5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5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5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5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5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5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5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5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5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5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5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5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5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5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5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5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5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5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5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5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5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5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5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5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5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5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5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5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5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5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5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5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5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5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5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5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5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5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5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5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5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5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5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5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5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5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5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5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5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5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5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5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5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5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5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5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5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5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5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5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5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5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5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5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5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5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5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5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5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5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5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5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5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5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5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5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5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5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5"/>
      <c r="H168" s="1"/>
      <c r="I168" s="1"/>
      <c r="J168" s="1"/>
      <c r="K168" s="1"/>
      <c r="L168" s="1"/>
    </row>
  </sheetData>
  <sheetProtection/>
  <mergeCells count="2">
    <mergeCell ref="B68:I68"/>
    <mergeCell ref="B70:I7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Barbeau</dc:creator>
  <cp:keywords/>
  <dc:description/>
  <cp:lastModifiedBy>Liz Schwertfeger</cp:lastModifiedBy>
  <cp:lastPrinted>2018-10-30T19:32:59Z</cp:lastPrinted>
  <dcterms:created xsi:type="dcterms:W3CDTF">2008-10-21T15:08:56Z</dcterms:created>
  <dcterms:modified xsi:type="dcterms:W3CDTF">2018-11-16T17:59:21Z</dcterms:modified>
  <cp:category/>
  <cp:version/>
  <cp:contentType/>
  <cp:contentStatus/>
</cp:coreProperties>
</file>